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360" windowWidth="19320" windowHeight="9555" activeTab="2"/>
  </bookViews>
  <sheets>
    <sheet name="Koond" sheetId="1" r:id="rId1"/>
    <sheet name="1" sheetId="8" r:id="rId2"/>
    <sheet name="2" sheetId="6" r:id="rId3"/>
    <sheet name="3" sheetId="7" r:id="rId4"/>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7"/>
  <c r="D50"/>
  <c r="D61" i="6"/>
  <c r="D60" l="1"/>
  <c r="D56"/>
  <c r="D53"/>
  <c r="D52"/>
  <c r="D60" i="8"/>
  <c r="D71" l="1"/>
  <c r="F56"/>
  <c r="E56"/>
  <c r="B6"/>
  <c r="A4"/>
  <c r="A1"/>
  <c r="G8" i="1"/>
  <c r="F45" i="7"/>
  <c r="F48" i="6"/>
  <c r="F14" i="1"/>
  <c r="D13"/>
  <c r="G14"/>
  <c r="F12"/>
  <c r="E14"/>
  <c r="D14"/>
  <c r="H12"/>
  <c r="G12"/>
  <c r="G13"/>
  <c r="F13"/>
  <c r="D12"/>
  <c r="E13"/>
  <c r="E12"/>
  <c r="D55" i="7" l="1"/>
  <c r="E45"/>
  <c r="B6"/>
  <c r="A4"/>
  <c r="A1"/>
  <c r="D64" i="6"/>
  <c r="E48"/>
  <c r="B6"/>
  <c r="A4"/>
  <c r="A1"/>
  <c r="H13" i="1"/>
  <c r="H14"/>
  <c r="I14" l="1"/>
  <c r="I13"/>
  <c r="B14"/>
  <c r="C13"/>
  <c r="C14"/>
  <c r="C12"/>
  <c r="B13"/>
  <c r="I12" l="1"/>
  <c r="H15"/>
  <c r="I15" s="1"/>
  <c r="H8" l="1"/>
  <c r="B12"/>
  <c r="C27" l="1"/>
</calcChain>
</file>

<file path=xl/sharedStrings.xml><?xml version="1.0" encoding="utf-8"?>
<sst xmlns="http://schemas.openxmlformats.org/spreadsheetml/2006/main" count="404" uniqueCount="264">
  <si>
    <t>nr</t>
  </si>
  <si>
    <t>Tegevus</t>
  </si>
  <si>
    <t>Elluviimise aeg</t>
  </si>
  <si>
    <t>Asutus</t>
  </si>
  <si>
    <t>Kokkulepe</t>
  </si>
  <si>
    <t>Summa</t>
  </si>
  <si>
    <t xml:space="preserve">KOKKU </t>
  </si>
  <si>
    <t>Tegevuse eesmärgi kirjeldus</t>
  </si>
  <si>
    <t>kes, kuidas ja millal mõõdab</t>
  </si>
  <si>
    <t xml:space="preserve">VÄLJUND </t>
  </si>
  <si>
    <t xml:space="preserve">Täpsustused </t>
  </si>
  <si>
    <t>Tegevuse periood:</t>
  </si>
  <si>
    <t>EELARVE</t>
  </si>
  <si>
    <t>Maht</t>
  </si>
  <si>
    <t>Maksumus</t>
  </si>
  <si>
    <t>Summa kokku</t>
  </si>
  <si>
    <t>Riski kirjeldus</t>
  </si>
  <si>
    <t xml:space="preserve">Rahaline maht </t>
  </si>
  <si>
    <t>Toetuse summa</t>
  </si>
  <si>
    <t>Toetuse osakaal</t>
  </si>
  <si>
    <t>Oodatavat tulemust kirjeldav mõõdik</t>
  </si>
  <si>
    <t>Elluviija ja partnerid</t>
  </si>
  <si>
    <t>OMAFINANTSEERINGU ALLIKAD</t>
  </si>
  <si>
    <t>Muutuse kirjeldus/Oodatav tulemus</t>
  </si>
  <si>
    <t>Üldandmed</t>
  </si>
  <si>
    <t xml:space="preserve">Koostaja </t>
  </si>
  <si>
    <t>Eesmärgi kirjeldus</t>
  </si>
  <si>
    <t>Omafin. summa</t>
  </si>
  <si>
    <t>Maakonna strateegiline eesmärk, mida tegevus toetab</t>
  </si>
  <si>
    <t xml:space="preserve">TULEMUS </t>
  </si>
  <si>
    <t>Lõppkulu tekkimise koht</t>
  </si>
  <si>
    <t xml:space="preserve">RISKID </t>
  </si>
  <si>
    <t>Kululiik</t>
  </si>
  <si>
    <t xml:space="preserve">Meetme "Piirkondade konkurentsivõime tugevdamine" tegevus </t>
  </si>
  <si>
    <t>"Piirkondlikud algatused tööhõive ja ettevõtlikkuse edendamiseks"</t>
  </si>
  <si>
    <t>TEGEVUSE EESMÄRK</t>
  </si>
  <si>
    <t>OODATAV MUUTUS</t>
  </si>
  <si>
    <t>Mõõdik</t>
  </si>
  <si>
    <t>Tänane tase</t>
  </si>
  <si>
    <t>Lõpptase, kui tegevus jätkub ka pärast 2016.aastat</t>
  </si>
  <si>
    <t>TEGEVUSE SISU KIRJELDUS</t>
  </si>
  <si>
    <t>TEGEVUSTE ELLUVIIMISEL OSALEJAD</t>
  </si>
  <si>
    <t xml:space="preserve">Roll tegevuse elluviimisel </t>
  </si>
  <si>
    <t>TEGEVUSE ELLUVIIMISE PERIOOD</t>
  </si>
  <si>
    <t>Vajadusel alategevuste ja etappide lõikes</t>
  </si>
  <si>
    <t>Tegevuse algus</t>
  </si>
  <si>
    <t>Tegevuse jätkuvus pärast 2016. aastat</t>
  </si>
  <si>
    <t>Tegevuse lõpp</t>
  </si>
  <si>
    <t>PIIRKONDLIKE ALGATUSTE PROGRAMMI TEGEVUSKAVA</t>
  </si>
  <si>
    <t>Tulemuse tase 2017</t>
  </si>
  <si>
    <t>Tegevuse elluviimises osalejad</t>
  </si>
  <si>
    <t>Programmi kogumaht 2015-2016</t>
  </si>
  <si>
    <t>KAVA aluseks olev maakondlik arendusdokument</t>
  </si>
  <si>
    <t>Programmi maksimaalne toetusmaht 2015-2016</t>
  </si>
  <si>
    <t xml:space="preserve">Programmi tegevus </t>
  </si>
  <si>
    <t>TEGEVUSTE EELDATAV MÕJU LÄBIVATELE TEEMADELE</t>
  </si>
  <si>
    <t>Regionaalareng</t>
  </si>
  <si>
    <t>Keskkonnahoid ja kliima</t>
  </si>
  <si>
    <t>Infoühiskond</t>
  </si>
  <si>
    <t>Riigivalitsemine</t>
  </si>
  <si>
    <t xml:space="preserve">Võrdsed võimalused </t>
  </si>
  <si>
    <t xml:space="preserve">Mõju sisu </t>
  </si>
  <si>
    <t>TEGEVUSE NIMETUS</t>
  </si>
  <si>
    <t xml:space="preserve">Lisa 2  - PIIRKONDLIKE ALGATUSTE TUGIPROGRAMMI 2015-2016  vorm </t>
  </si>
  <si>
    <t>Tase pärast tegevuse elluviimist</t>
  </si>
  <si>
    <r>
      <t xml:space="preserve">Struktuurivahendite kasutamise eesmärk või eesmärgid, millesse tegevus panustab
</t>
    </r>
    <r>
      <rPr>
        <i/>
        <sz val="12"/>
        <color theme="1"/>
        <rFont val="Calibri"/>
        <family val="2"/>
        <charset val="186"/>
        <scheme val="minor"/>
      </rPr>
      <t>(kui on asjakohane)</t>
    </r>
  </si>
  <si>
    <r>
      <t xml:space="preserve">Selgitused, kuidas on seotud
</t>
    </r>
    <r>
      <rPr>
        <i/>
        <sz val="11"/>
        <color theme="1"/>
        <rFont val="Calibri"/>
        <family val="2"/>
        <charset val="186"/>
        <scheme val="minor"/>
      </rPr>
      <t>(vajadusel)</t>
    </r>
  </si>
  <si>
    <r>
      <t xml:space="preserve">Tänane olukord 
</t>
    </r>
    <r>
      <rPr>
        <sz val="11"/>
        <color theme="1"/>
        <rFont val="Calibri"/>
        <family val="2"/>
        <charset val="186"/>
        <scheme val="minor"/>
      </rPr>
      <t>(asjasepuutuva kirjeldus)</t>
    </r>
  </si>
  <si>
    <t xml:space="preserve">Muudatusvajaduse all on vajalik 
a) tuvastada kitsaskoht 
b) tuua välja selle eeldatavad põhjused ning 
c) selgitada olukorda ja trende (võimalusel arvandmete, uuringute või ekspertarvamuste baasilt). </t>
  </si>
  <si>
    <t>Saare maakonna piirkondlike algatuste tugiprogramm</t>
  </si>
  <si>
    <t>Saare maakonna arengustrateegia 2020, http://saare.maavalitsus.ee/documents/180293/1198709/Saare+maakonna+arengustrateegia+2020%2C%20uuend+2015.pdf/135dfc3c-449a-4d2e-872e-908b4e294008</t>
  </si>
  <si>
    <t>Kandvate majandusharude konkurentsivõime</t>
  </si>
  <si>
    <t>SAK</t>
  </si>
  <si>
    <t>0,5-kohaga töötaja</t>
  </si>
  <si>
    <t>1 aastas</t>
  </si>
  <si>
    <t>Spaaremaa Wellfest</t>
  </si>
  <si>
    <t>1 nädalane üritus aastas</t>
  </si>
  <si>
    <t>Terviseturismiteemaline infomaterjal</t>
  </si>
  <si>
    <t>1 trükis aastas, erinevates keeltes</t>
  </si>
  <si>
    <t>Käsitöönduslike tervisetoodete tootmise toetamine läbi erinevate tegevuste</t>
  </si>
  <si>
    <t>2 üritust aastas+ nõustamine ja abi käsitööettevõtjatele</t>
  </si>
  <si>
    <t>Ühismaterjali koostamine ja trükkimine maakonna õppimisvõimaluste promomiseks</t>
  </si>
  <si>
    <t>Rohemajanduse teemaline konverents</t>
  </si>
  <si>
    <t>Hõbemajanduse valdkonna koordinaator</t>
  </si>
  <si>
    <t>Maakonna teemaparkide ja pereturismitoodete teemalised infomaterjalid</t>
  </si>
  <si>
    <t>1 elektrooniline ja prinditud trükis aastas erinevates keeltes</t>
  </si>
  <si>
    <t>1 üritus aastas</t>
  </si>
  <si>
    <t>2015. II poolaasta</t>
  </si>
  <si>
    <t>Jätkub järgmisest PATEE perioodist</t>
  </si>
  <si>
    <t>Kui esialgselt kavandatud tegevused on olnud tulemuslikud, siis jätkatakse sarnaste tegevustega ka järgmisel perioodil. Vastasel korral muudetakse vajadusel tegevusi.</t>
  </si>
  <si>
    <t>Investorteeninduse spetsialist</t>
  </si>
  <si>
    <t>0,25-kohaga töötaja</t>
  </si>
  <si>
    <t>Saare maakonna tervikturundusjuht</t>
  </si>
  <si>
    <t>Turismivaldkonna arendus- ja turundusjuht</t>
  </si>
  <si>
    <t>0,75-kohaga töötaja</t>
  </si>
  <si>
    <t>Loomemajanduse arendusjuht</t>
  </si>
  <si>
    <t>Investorite visiidid, turundusmaterjalid, vastuvõtud, jm</t>
  </si>
  <si>
    <t>Saare mk ettevõtlus on koondunud Kuressaare linna ja selle lähiümbrusesse. See omakorda on põhjuseks, miks inimesed lahkuvad maalt. Tihti kolitakse saarelt minema kas mandrile või kaugemalegi. Ulgutööl käib juba täna hinnanguliselt 1500 saarlast. Ettevõtlusõpe ei ole siiani koolide õppekavadesse sisse viidud. Noored ei seosta ettevõtlust oma tulevikuplaanidega, ei tunneta tööandja ootusi ja ei näe endale rakendust kohalikus kogukonnas.</t>
  </si>
  <si>
    <t>Saare maakonna elanike arv ja selle dünaamika, ettevõtlusaktiivsus, loodud ettevõtete arv,tööhõive näitaja, tööpuuduse tase, ulgutööliste arv</t>
  </si>
  <si>
    <t>Elanike arv: 34485 inimest, Ettevõtlusaktiivsus: 94 ettevõtet 1000 elaniku kohta, 138 uut ettevõtet aastas, 736 töötut, neist umbes pooled Kuressaare linnas, 1500 ulgutöölist</t>
  </si>
  <si>
    <t>Inimeste ettevõtlikkuse alane teadlikkus on madal, koolides on ettevõtlikkusõpe süsteemitu ja osades puudub üldse. Noorte ettevalmistus ei vasta tööandjate soovidele ja ei soodusta ettevõtlikkust.</t>
  </si>
  <si>
    <t>Ettevõtlikkuse integreerimine noorte haridusse on suurenenud. Järjest enam noori osaleb Saaremaa Päikese üritustel. Maal elavate inimeste ettevõtlikkus on toetatud erinevate tegevustega.</t>
  </si>
  <si>
    <t>Osalenud õpilaste arv, Ettevõtliku kooli projektiga liitunud koolide arv, toimunud ürituste  ja nendel osalenute arv</t>
  </si>
  <si>
    <t>Saaremaa Päikese üritusel osalejaid 700 õpilast, Ettevõtliku kooliga liitunuid ei ole, Ettevõtlussuunalised tugitegevused on juhuslikud ja mittesüsteemsed.</t>
  </si>
  <si>
    <t>Ettevõtlikkus suureneb, seda eelkõige maal. Inimesed on algatusvõimelisemad, luuakse rohkem pere- ja elustiiliettevõtteid. Tööalane pendelrände sihtkoht on rohkem Kuressaare ja selle lähiümbrus, mitte niivõrd mandri-Eesti ega välisriik.</t>
  </si>
  <si>
    <t>Elanike arv: 34000 inimest, Ettevõtlusaktiivsus püsib jätkuvalt Eesti üks kõrgemaid, lisandub 130 uut ettevõtet aastas, 700 töötut, neist umbes pooled Kuressaare linnas, ulgutööliste arv väheneb</t>
  </si>
  <si>
    <t>Saaremaa Päikese üritusel osalejaid 700 õpilast, Ettevõtliku kooliga on liitunud 5 kooli, Ettevõtlussuunalised tugitegevused viiakse ellu tegevuskava järgi.</t>
  </si>
  <si>
    <t>Elanike arv: 33000 inimest, Ettevõtlusaktiivsus püsib jätkuvalt Eesti üks kõrgemaid, lisandub 130 uut ettevõtet aastas, 700 töötut, neist umbes pooled Kuressaare linnas, ulgutööliste arv väheneb</t>
  </si>
  <si>
    <t>Saaremaa Päikese üritusel osalejaid 700 õpilast, Ettevõtliku kooliga on liitunud 8 kooli, Ettevõtlussuunalised tugitegevused viiakse ellu tegevuskava järgi.</t>
  </si>
  <si>
    <t>Töötukassa, Statistikaamet, SAK</t>
  </si>
  <si>
    <t>Saare maakonna arengustrateegia seire, SAK, statistika analüüsid</t>
  </si>
  <si>
    <t>Valdkonna ettevõtjad</t>
  </si>
  <si>
    <t>Terviseturismi teemaline konverents või seminar</t>
  </si>
  <si>
    <t>Kuressaare Ametikool</t>
  </si>
  <si>
    <t>Oskustööliste koolitus, turundusmaterjalid potentsiaalsete õppurite leidmiseks</t>
  </si>
  <si>
    <t>Saarte Koostöökogu</t>
  </si>
  <si>
    <t>Vastavalt nende koostatud arengustrateegiale</t>
  </si>
  <si>
    <t>Infoseminarid ja koolitused</t>
  </si>
  <si>
    <t>Erialaspetsiifilised koolitused ja seminarid</t>
  </si>
  <si>
    <t>TTÜ Kuressaare Kolledž ja Kuressaare Ametikool</t>
  </si>
  <si>
    <t>SEL</t>
  </si>
  <si>
    <t>SAK, Töötukassa, Saaremaa Ettevõtjate Liit</t>
  </si>
  <si>
    <t xml:space="preserve">SaareMaaPäevad </t>
  </si>
  <si>
    <t>Taastuv energia, selle võimalustega seonduv</t>
  </si>
  <si>
    <t>Ravimuda kasutamisega seotud risk on asjaolu, et täna on kaevandamise õigus vaid ühel spaal. Teiste võimalused sõltuvad koostööst.</t>
  </si>
  <si>
    <t>Väikelaevaehituses vajaliku teabevara/õpivara koostamine ja väljaandmine</t>
  </si>
  <si>
    <t>Ülikoolide Keskus Saaremaal, TTÜ Kuressaare Kolledž, Saarte Koostöökogu</t>
  </si>
  <si>
    <t>Rohelise energia kasutamisega seotud temaatika, sh seminarid, ümarlauad, teabematerjal</t>
  </si>
  <si>
    <t>Pereturismi nädal/teematurismi nädal</t>
  </si>
  <si>
    <t>1 kord aastas</t>
  </si>
  <si>
    <t>Koolitused ja seminarid valdkonna toetamiseks</t>
  </si>
  <si>
    <t>Piret Pihel, SA Saaremaa Arenduskeskus, juhataja ; Viktoria Bubukin, SA Saaremaa Arenduskeskus, konsultant</t>
  </si>
  <si>
    <t>Maakonnas toimuv turismiorganisatsioonide ühendamine ei toimu tulemuslikult ja koostöövõimekus jääb jätkuvalt madalaks.</t>
  </si>
  <si>
    <t>Koostöömõtteviisi levitamine, uute äriliste võimaluste selgitamine, vajadusel uus kaevandusluba.</t>
  </si>
  <si>
    <t>Vastavalt vajadusele viiakse teatud tegevused ellu PATEE rahalisel toel alates aastast 2017.</t>
  </si>
  <si>
    <t>Kõik pakutavad teenused kooskõlastatakse ettevõtjatega ja arendatakse välja nende vajadustest tulenevalt.</t>
  </si>
  <si>
    <t>1 teabevara/õpivara perioodil</t>
  </si>
  <si>
    <t>1 projekt perioodil</t>
  </si>
  <si>
    <t>Koostöö maakonna majandusülevaate koostamisel, koolitused ja seminarid</t>
  </si>
  <si>
    <t>Turismiga seotud tegevused</t>
  </si>
  <si>
    <t>Töötukassa</t>
  </si>
  <si>
    <t>Tegevuste mõjusus avaldub alles peale perioodi lõppu, seda on raske hinnata.</t>
  </si>
  <si>
    <t>Kasutada tagasisideküsitlusi ja hinnangulisi arvamusi ning selle kaudu korrigeerida tegevusi.</t>
  </si>
  <si>
    <t>Turismivaldkonna suur maht selle suuna tegevustes, samas on selle valdkonna müügitulu väike.</t>
  </si>
  <si>
    <t>Jälgida, et ka teised valdkonnad oleksid kaasatud.</t>
  </si>
  <si>
    <t>Spetsiifiliste koolituste ja seminaride osas ei jätku piisavalt huvilisi.</t>
  </si>
  <si>
    <t>Kaardistada ühishuvid ja kaaluda põhjalikult koolitusteemad</t>
  </si>
  <si>
    <t>Mõju olemasolu</t>
  </si>
  <si>
    <t>Saare maakonna omavalitsused läbi Saaremaa Omavalitsuste Liidu</t>
  </si>
  <si>
    <t>jah</t>
  </si>
  <si>
    <t>neutraalne</t>
  </si>
  <si>
    <t xml:space="preserve">jah </t>
  </si>
  <si>
    <t>Tugiprogrammi tegevused ei kahjusta keskkonda ega kliimat.</t>
  </si>
  <si>
    <t>Tegevuste planeerimise ja elluviimise käigus kasutatakse ITK vahendeid.</t>
  </si>
  <si>
    <t>3 seminari ja koolitust perioodil</t>
  </si>
  <si>
    <t>4 tk perioodil</t>
  </si>
  <si>
    <t xml:space="preserve">SAK  </t>
  </si>
  <si>
    <t>Nii töötute kui töötavate inimeste ettevõtlikkuse kasvatamine läbi erinevate tegevuste</t>
  </si>
  <si>
    <t>Ettevõtlikkuse suurendamisele kaasaaitamine ja erinevate ürituste läbiviimine</t>
  </si>
  <si>
    <t>Koolitused, seminarid</t>
  </si>
  <si>
    <t>Tööhõive ja  ettevõtlusaktiivsus väljaspool Tallinna ja Tartu linnapiirkondi on kasvanud. Eesti ettevõtted toodavad efektiivselt kõrge lisandväärtusega tooteid ja pakuvad innovaatilisi teenuseid.</t>
  </si>
  <si>
    <t>Tööhõive ja  ettevõtlusaktiivsus väljaspool Tallinna ja Tartu linnapiirkondi on kasvanud. Õpe kutse- ja kõrghariduses on suuremas vastavuses tööturu vajadustega ning toetab ettevõtluse arengut.</t>
  </si>
  <si>
    <t>Kompetentsikeskuste arendamise meede ei avane või selle kaudu ei ole võimalik kõiki planeeritud tegevusi rahastada.</t>
  </si>
  <si>
    <t>Kinnituskiri</t>
  </si>
  <si>
    <t>TTÜ Kuressaare Kolledži väikelaevaehituse kompetentsikeskus ja Kuressaare Ametikool</t>
  </si>
  <si>
    <t>Kompetentsikeskuse arendusprojekti ettevalmistamine ja elluviimine,  turundusmaterjalid potentsiaalsete õppurite leidmiseks, erialaspetsiifiliste koolituste korraldamine ja õpivara loomine</t>
  </si>
  <si>
    <t>2 koolitust ja 1 seminar perioodil</t>
  </si>
  <si>
    <t>Ülikoolide Keskus Saaremaal, TTÜ Kuressaare Kolledž, Keskkonnaamet</t>
  </si>
  <si>
    <t>KIK, Keskkonnaamet</t>
  </si>
  <si>
    <t>Kuressaare Kolledž, Keskkonnaamet</t>
  </si>
  <si>
    <t>TTÜ Kuressaare Kolledž</t>
  </si>
  <si>
    <t>Nutikas majanduskasv</t>
  </si>
  <si>
    <t>Kõikide terviseturismiga seotud tegevuste koordinaator, toodete ja teenuste arendamise tugi</t>
  </si>
  <si>
    <t>Terviseturismi info koondamine ja levitamine</t>
  </si>
  <si>
    <t>Ühisturundustegevus terviseturismi teemadel</t>
  </si>
  <si>
    <t>Tervisetoodete ja -teenuste rakendamine, koostöö</t>
  </si>
  <si>
    <t>Väikelaevaehituse valdkonnaga seotud õppimisvõimaluste turundusmaterjalide koostamise koordineerimine, mis haakub maakonna tervikturundustegevustega</t>
  </si>
  <si>
    <t>Teavitusüritused, seminarid, konverentsid rohemajanduse teemadel</t>
  </si>
  <si>
    <t>Info ja arenguvõimaluste tutvustamine rohemajanduse teemadel</t>
  </si>
  <si>
    <t>Rohemajandusega seotud tegevuste koordineerimine ja koostöö</t>
  </si>
  <si>
    <t>% üldsummast</t>
  </si>
  <si>
    <t>Valitud hajutamise viis</t>
  </si>
  <si>
    <t>Rolli võtab üle SAK koostöös Kuressaare TIK-ga.</t>
  </si>
  <si>
    <t>Esialgseid tegevusi viiakse ellu koostöös teiste arendajatega, võimaluste selgudes planeeritakse täpsemad tegevused erinevatesse programmidesse aga ka vajadusel PATEE järgmistesse etappidesse.</t>
  </si>
  <si>
    <t>Rohemajanduse võimalused nutika arengu perspektiivis ei osutu realistlikuks vaid said arengustrateegia koostamise käigus ülehinnatud.</t>
  </si>
  <si>
    <t>Rohemajanduse teema on lai, teemaga soovib tegeleda palju arendajaid.</t>
  </si>
  <si>
    <t>Rohemajanduse teema jaotamine erinevate arendajate vahel, et tagada piisav kompetents mõistete ja sisu osas:
• Saarte Koostöökogu - mahepõllundus ja -toidutööstus, 
• TTÜ Kuressaare Kolledž - roheline energia, kaasaegsed ökoloogilised tootmissuunad, 
• Ülikoolide Keskus Saaremaal - mõtteviisi arendus ja üldise temaatika seotus.</t>
  </si>
  <si>
    <t>Ettevõtjate vähene huvi pakutavate väikelaevaehituslike võimaluste vastu.</t>
  </si>
  <si>
    <t>Terviseturismi arendus- ja turundusjuht</t>
  </si>
  <si>
    <t>Maakonna tervikturundus ja kandvate majandusharude konkurentsivõime toetamine</t>
  </si>
  <si>
    <t>Saare mk arengustrateegia lk 23</t>
  </si>
  <si>
    <t>SKT kasv läbi investeeringute ja tööhõive</t>
  </si>
  <si>
    <t>Saare maakonnas ei ole piisavalt tasuvaid töökohti ja nii on juba aastaid toimunud väljaränne või tööalane pendelränne. Senine investorteeninduslik tegevus on aidanud kaasa ühe välisettevõtte tulemisele saarele 2014. aastal. Maakonnal on vaja jätkuvalt panustada välisinvesteeringute saarele toomise ja olemasolevate ettevõtete laiendamise nimel ka maakonna tervikturundamisse.</t>
  </si>
  <si>
    <t>EAS kaudu finantseeritakse Lääne-Eesti piirkondlikku investorteenindust ja mitte enam maakondlikku. Selleks, et tegevus maakondades oleks tulemuslik, on vaja ka maakondlikku investorteenindusspetsialisti, kes oleks koostööpartneriks piirkondlikule töötajale ja tegeleks otseselt maakonna investorhuvilistega. Maakonna tervikturundamise kaudu saab toetatud nii investorteeninduslik tegevus kui ka turism, elu- ja ettevõtluskeskkond laiemalt.</t>
  </si>
  <si>
    <t>Täiendavad investeeringud maakonda, mille tulemusena luuakse vähemalt 100 riigi mediaanpalgalist töökohta. Maakonnas elavad inimesed omavad infot, mille alusel teha maakonna perspektiive silmas pidades tarku otsuseid nii enesetäienduse kui ka tööalaste valikute osas. Maakonna mainekujunduses on lisaks turismile tõstetud esile nii tööstuslik kui ka põllumajanduslik edukus ja võimekus, mis toetab elanikonda tarkade valikute tegemisel ning loob eeltingimused vajamineva tööjõu olemasoluks ning elamisvõimaluseks Saare maakonnas.</t>
  </si>
  <si>
    <t>Proaktiivne investorteeninduslik tegevus koostöös kohalike omavalitsuste ja kinnisvarahaldajatega. Maakonna tervikturundus toetab investeeringuid, ettevõtlus- ja elukesskkonna arenguid aga ka turundust.</t>
  </si>
  <si>
    <t>Maakonna müügitulu kasv, investeeringute ja loodud töökohtade arv, algatatud projektide arv</t>
  </si>
  <si>
    <t>Ettevalmistatud turundusalaste jm materjalide ja projektide arv, vastavasisuliste esitluste ja osalenute arv, teenindatud investorite arv, esitatud pakkumiste arv, maakonda toodud investeeringud,seotud sektorite müügitulu kasv</t>
  </si>
  <si>
    <t>Üks uus välisinvesteering aastal 2014 , loodud töökohtade arv - 20. 2 potentsiaalset investorit.</t>
  </si>
  <si>
    <t>SAK kodulehel on olemas investorile suunatud info, mida uuendatakse ja täiendatakse pidevalt. Saare mk majandusalane info on kättesaadav vaid eesti keeles, puudub maakonna tervikuturundus.</t>
  </si>
  <si>
    <t>Vähemalt kaks investeeringut aastas, kontakt ettevõtetega, kellel on investeerimisvalmidus, ettevõtete arengu toetamine, vajadusel kontaktide vahendamine.</t>
  </si>
  <si>
    <t>Saare maakonna majandusülevaade on uuendatud, turismivaldkonna terviklik arendus- ja turundusplaan on olemas ja osaliselt ellu viidud, vähemalt 2 arendusprojekti (sh loome- ja hõbemajanduse edendamiseks).</t>
  </si>
  <si>
    <t>Lisandunud vähemalt 10 investorit ja loodud umbes 200 töökohta.</t>
  </si>
  <si>
    <t>Koostöövõrgustik investorteeninduseks, turundusteemalised materjalid</t>
  </si>
  <si>
    <t>Maakonna tervikturundus, investortegevused, maakonna majandusülevaate koostamise jätkamine, loome- ja hõbemajanduse valdkondades arendusprojektide ettevalmistamine.</t>
  </si>
  <si>
    <t>sh valmistatakse ette üks projekt loomemajanduse ja üks projekt hõbemajanduse toetamiseks</t>
  </si>
  <si>
    <t>Lääne-Eesti MAK võrgustik</t>
  </si>
  <si>
    <t>Pärnus tegutseb piirkondlik investorteenindusspetsialist, kes toetab kõiki piirkonna investortegevusi ja teeb koostööd kõigi oma piirkonna investorteenindusspetsialistidega. Vastav koostööleping on sõlmitud kõigil Lääne-Eesti maakondadel</t>
  </si>
  <si>
    <t>EAS</t>
  </si>
  <si>
    <t>Maakonna kinnisvaraettevõtted</t>
  </si>
  <si>
    <t>Sobivate investeerimisobjektide pakkujad ja info vahendajad</t>
  </si>
  <si>
    <t>Omavalitsused</t>
  </si>
  <si>
    <t>Eelkõige info vahendajad, koostööpartnerid investoritele</t>
  </si>
  <si>
    <t>MTÜ Saarte Turismiarenduskeskus</t>
  </si>
  <si>
    <t>Riikliku investorteeninduse pakkuja, suurkliendi haldur, visiitide ja külastuste  koostööpartner ja finantseerija</t>
  </si>
  <si>
    <t>SAK, Lääne-Eesti MAK võrgustik, EAS, maakonna kinnisvaraettevõtted, omavalitsused, TTÜ Kuressaare Kolledž, MTÜ Saarte Turismiarenduskeskus</t>
  </si>
  <si>
    <t>Saare maakonna majanduse seire, selle valdkonna teavitustöö (materjali kujundamine ja paljundamine, esitluse koostamine ja selle levitamine - kõike tehakse nii elektriiniliselt kui ka paberkandjal)</t>
  </si>
  <si>
    <t>2 koolitust või seminari perioodil</t>
  </si>
  <si>
    <t>Investeeringud ettevõtlusesse, nende kaudu nii uute ettevõtete loomine kui ka olemasolevate laiendamine, lisanduvad uued töökohad, eelkõige keskmisest kõrgema palgaga. Töökohtade lisandumine vähendab tööalast väljarännet saartelt ning välismaal ja mandril töötajate arvu. SKT kasv.
1) Saare maakonna ja saaremaiste toodete vastastikku seotud ühisturundus. Lisandunud on vähemalt 1 atraktiivne turismiteenus, turistide arvu kahanemine on asendunud kasvuga. 
2) Teemaparkide jm pereturismi toodete arendamine. Vähemalt 1 lisandunud turismiteenus. 
3) Loomemaja rajamine ja selle kaudu teiste sektorite toetamine. On lisandunud uusi loomeettevõtjaid, hõbemajanduslikke ettevõtjaid ning töökohtid. 
Erinevate tegevuste müügitulu maakonnas 530 mln eurot, investeeringute arv ja maht teadmata, vähemalt 1 lisandunud välisinvesteering, loodud töökohtade arv-20- 50.</t>
  </si>
  <si>
    <t>Noorte ettevõtlikkust, s.h. Ettevõtliku kooli ja Saaremaa Päikese projektide toetavate tegevuste rahastamine (koolitused, väljasõidud, seminarid, jms)</t>
  </si>
  <si>
    <t>3 üritust</t>
  </si>
  <si>
    <t>KOV-id</t>
  </si>
  <si>
    <t>Ettevõtlusteemaliste ürituste korraldamine omavalitsustes</t>
  </si>
  <si>
    <t>SAK, KOV-id, SEL, Töötukassa</t>
  </si>
  <si>
    <t>Noorte ettevõtlikkust ja ettevõtluskeskkonda toetavad tegevused</t>
  </si>
  <si>
    <t>Tegevuste käigus võetakse SA Saaremaa Arenduskeskus tööle Noorte ettevõtlikkuse koordinaator 0,5-kohalise koormusega, kelle põhiülesanneteks on noorte ettevõtlusteemaliste projektidega jätkamine (nt. Saaremaa Päike, mis algas 2009. aastal). Lisaks panustatakse Ettevõtliku kooli tegevustesse ning selle raames laiendatakse Saaremaa Päikest võimaluse korral üle-Eestiliseks.
Maapiirkondade ettevõtluse edendamise huvides viiakse läbi erinevaid üritusi (ettevõtluskonverentsid, -seminarid, jms) erinevates Saaremaa maapiirkondades eesmärgiga edendada ettevõtlust Kuressaare linna ja selle lähiümbrusest kaugemates piirkondades. Üritused viiakse läbi koostöös kohalike omavalitsuste ja maapiirkonna ettevõtjatega.
Linnale ja linna lähiümbruses toimub kogu maakonna ettevõtlust tutvustav üritus SaareMaaPäevad, mida korraldatakse alates 2010. aastast koostöös Saarte Koostöökogu, Saarte Hääle ja ettevõtjatega. Ürituse raames toimub turupäev, mess, koolitused, põllumajandusettevõtete tunnustamisüritus jms. SaareMaaPäevad on ainus ettevõtlusvaldkonna traditsiooniline üritus, mida viiakse ellu koostöös.</t>
  </si>
  <si>
    <t>Ettevõtlusteemalised üritused Saaremaa erinevates piirkondades (ettevõtluskonverentsid, -seminarid, tunnustusüritused, jms)</t>
  </si>
  <si>
    <t>Maapiirkonnas ei leidu piisavalt ettevõtlushuvilisi.</t>
  </si>
  <si>
    <t>Osalejate varajane otsimine, laialdased turundustegevused</t>
  </si>
  <si>
    <t>Ettevõtliku kooli programm venib, mistõttu koolide huvi väheneb.</t>
  </si>
  <si>
    <t>Muude analoogiliste tegevuste kaudu sarnaste eesmärkide täitmine.</t>
  </si>
  <si>
    <t>Tegevuse eesmärgiks on Saaremaa noorte ettevõtliku hoiaku edendamine läbi ettevõtlusalaste ühistegemiste ja koolituste ning maakonna äärealade ettevõtluskeskkonna kasvu toetamine Kuressaare linna ja lähiümbruse tasemest lähtuvalt. Saare maakond konkureerib edukalt Eesti suurimate linnapiirkondadega ja välisriikidega noorte elanike pärast. Maakonna äärealade ettevõtlus kasvab vähemalt sama kiiresti kui Kuressaares ja linna lähiümbruses.</t>
  </si>
  <si>
    <t>Koos Investorteeninduse spetsialisti töökohaga moodustub 1 täistöökoht</t>
  </si>
  <si>
    <t>Koos Saare maakonna tervikturundusjuhi töökohaga moodustub 1 täistöökoht</t>
  </si>
  <si>
    <t>Koos Turismivaldkonna arendus- ja turundustöökohaga moodustub 1 täistöökoht MTÜ Saarte TAK juurde</t>
  </si>
  <si>
    <t>Koos Terviseturismi arendus- ja turundustöökohaga moodustub 1 täistöökoht MTÜ Saarte TAK juurde</t>
  </si>
  <si>
    <t>Arendusprojekti ettevalmistamine</t>
  </si>
  <si>
    <t>Nutika majanduskasvu kaudu ettevõtluse edendamine ja tööhõive kasv</t>
  </si>
  <si>
    <t xml:space="preserve">Nutikates valdkondades luuakse uusi arendusi, laiendatakse olemasolevaid ja selle kaudu suureneb tööhõive ja keskmisest kõrgemat palka saavate töötajate arv.
1) Väikelaevaehituse kompetentsikeskuse edasiarendamine mitmekülgse nutika kasvu tugiasutuseks. Saaremaa väikelaevaehituse sektoris toodetav lisandväärtus suureneb tänu teadmistepõhise tootmise juurutamisele ja sidussektori arengule piirkonnas. Kõrge kvalifikatsiooniga tööjõud on kättesaadav ja vastab ettevõtete vajadustele. Omatoodang mitmekesistub. Sektori müügikäive kasvab 45% võrra, ekspordimaht 55% võrra; kasumlikkus ja lisandväärtus kasvab.  
2) Päikeseenergia kasutamise edendamine, energiaühistute asutamine. 
3) Nutika rohemajanduse ja tervist toetavate toidutoodete arendamine. Rohemajanduslikud arendused võimaldavad elu maapiirkondades ja soodustavad keskkonnale sobiliku ettevõtluse arendust. Vähemalt 2 rohemajanduslikku ettevõtet on jätkusuutlikud. Aastatega lisandub hulga uusi rohemajanduslikke ettevõtteid. 
4) Terviseturismi toodete väljaarendamine. Saare maakond on tuntud ja tunnustatud terviseturismi piirkond, kus on olemas mitmekülgsed võimalused tervisedendavateks tegevuseks ja raviks, sh mudaravi võimalused.             </t>
  </si>
  <si>
    <t>MTÜ Saarte Turismiarenduskeskus koostöös Kuressaare Turismiinfokeskus</t>
  </si>
  <si>
    <t>MTÜ Saarte Turismiarenduskeskus, valdkonna ettevõtjad, TTÜ Kuressaare Kolledži väikelaevaehituse kompetentsikeskus, Kuressaare Ametikool, Saarte Koostöökogu, Keskkonnaamet, Ülikoolide Keskus Saaremaal, TTÜ Kuressaare Kolledž, KIK</t>
  </si>
  <si>
    <t>Saare maakonna arengustrateegia visioon aastaks 2025: Saare maakond konkureerib edukalt Eesti suurimate linnapiirkondadega ja välisriikidega noorte elanike pärast. Maakonna äärealade ettevõtlus kasvab vähemalt sama kiiresti kui Kuressaares ja linna lähiümbruses.
Läbiv eesmärk: Maakonna hea sisemine sidustatus ja territoriaalne tasakaalustatus. 
Arengustrateegias seatakse kolm spetsiifilist eesmärki. Igaühele neist eesmärkidest vastab oma prioriteetne tegevussuund - toiduainetööstus, elektroonika- ja kummitööstus, puidutööstus, turism, põllumajandus, loomemajandus. Selle meetmega soovime panustada nende ühe arengueesmärgi täitumisele: Kandvate majandusharude konkurentsivõime. Strateegia elluviimine sõltub valdavalt ettevõtluse arengust, sest enamiku töökohti loob ettevõtlus ehk ärisektor, vähemal määral loovad töökohti avaliku sektori eelarveliste teenuste osutamine ja vabakond.
Tugiprogrammi  elluviimisega aitame kaasa maakonna strateegias välja toodud näitajate saavutamisele:
• Tööhõive määr vanuses 15-74 vähemalt 59%
• Rändesaldo vanuserühmas 15-35 a on tänasest oluliselt tasakaalustatum
• Keskmine kuu brutotasu on vähemalt 85% Eesti keskmisest
• Kolmanda taseme haridusega tööjõu osatähtsus on  vähemalt 30%</t>
  </si>
  <si>
    <t>Saare maakonna arengustrateegia visioon aastaks 2025: Saare maakond konkureerib edukalt Eesti suurimate linnapiirkondadega ja välisriikidega noorte elanike pärast. Maakonna äärealade ettevõtlus kasvab vähemalt sama kiiresti kui Kuressaares ja linna lähiümbruses.
Läbiv eesmärk: Maakonna hea sisemine sidustatus ja territoriaalne tasakaalustatus. 
Arengustrateegias seatakse kolm spetsiifilist eesmärki. Igaühele neist eesmärkidest vastab oma prioriteetne tegevussuund - haridus, üüriturg, linnakeskkond, liikuvus maakonnas, välisühendused, tööstushooned, ühisomavalitsus, rahvusvahelistumine. Selle meetmega soovime panustada nende ühe arengueesmärgi täitumisele: Majandusarengut toetav ettevõtlus- ja elukeskkond. Strateegia elluviimine sõltub valdavalt ettevõtluse arengust, sest enamiku töökohti loob ettevõtlus ehk ärisektor, vähemal määral loovad töökohti avaliku sektori eelarveliste teenuste osutamine ja vabakond. Avaliku sektori panus on juhtiv just käesolevas tegevussuunas.
Tugiprogrammi  elluviimisega aitame kaasa maakonna strateegias välja toodud näitajate saavutamisele:
• Ettevõtjate rahulolu on "hea"
• Rändesaldo vanuserühmas 15-35 a on tänasest oluliselt tasakaalustatum, sisse- ja väljarände koondsaldo on tasakaalus.
• Keskmine kuu brutotasu on vähemalt 85% Eesti keskmisest.
• Kolmanda taseme haridusega tööjõu osatähtsus on  vähemalt 30%.
• Väljaspool Kuressaaret ja endist Kaarma valda asuvate äriühingute müügitulu moodustab vähemalt 25% kogu maakonna näitajast.</t>
  </si>
  <si>
    <t>Saare maakonna arengustrateegia visioon aastaks 2025: Saare maakond konkureerib edukalt Eesti suurimate linnapiirkondadega ja välisriikidega noorte elanike pärast. Maakonna äärealade ettevõtlus kasvab vähemalt sama kiiresti kui Kuressaares ja linna lähiümbruses.
Läbiv eesmärk: Maakonna hea sisemine sidustatus ja territoriaalne tasakaalustatus. 
Arengustrateegias seatakse kolm spetsiifilist eesmärki. Igaühele neist eesmärkidest vastab oma prioriteetne tegevussuund - IKT rakendamine, tervist toetav toit, teadmistepõhine ehitus, väikelaevaehitus, terviseturism, nutikas rohemajandus. Selle meetmega soovime panustada nende ühe arengueesmärgi täitumisele: Nutikas majanduskasv. Strateegia elluviimine sõltub valdavalt ettevõtluse arengust, sest enamiku töökohti loob ettevõtlus ehk ärisektor, vähemal määral loovad töökohti avaliku sektori eelarveliste teenuste osutamine ja vabakond.
Tugiprogrammi  elluviimisega aitame kaasa maakonna strateegias välja toodud näitajate saavutamisele:
• 2-4 ettevõtet aastas osaleb nutika kasvu toetusprogrammides
• Rändesaldo vanuserühmas 15-35 a on tänasest oluliselt tasakaalustatum, sisse- ja väljarände koondsaldo on tasakaalus.
• Keskmine kuu brutotasu on vähemalt 85% Eesti keskmisest.
• Kolmanda taseme haridusega tööjõu osatähtsus on  vähemalt 30%.
• Väljaspool Kuressaaret ja endist Kaarma valda asuvate äriühingute müügitulu moodustab vähemalt 25% kogu maakonna näitajast.</t>
  </si>
  <si>
    <r>
      <rPr>
        <u/>
        <sz val="11"/>
        <color theme="1"/>
        <rFont val="Calibri"/>
        <family val="2"/>
        <charset val="186"/>
        <scheme val="minor"/>
      </rPr>
      <t>Terviseturismiga</t>
    </r>
    <r>
      <rPr>
        <sz val="11"/>
        <color theme="1"/>
        <rFont val="Calibri"/>
        <family val="2"/>
        <charset val="186"/>
        <scheme val="minor"/>
      </rPr>
      <t xml:space="preserve"> seotud tegevuste käigus võetakse MTÜ Saarte Turismiarenduskeskus juurde tööle Terviseturismi arendus- ja turundusjuht 0,25-kohalise koormusega, kelle ülesandeks on kõikide terviseturismiga seotud tegevuste koordineerimine, terviseturismi info koondamine ja levitamine, ühisturundustegevus terviseturismi teemadel ning tervisetoodete ja -teenuste arendamine ja rakendamine koostöös valdkonna ettevõtjate, TERE KK jt arendajatega.
1. etapp - 2015 -2016: terviseturismi edendamise teavitamine, koostöösuhted TERE KK jt arendajatega, teenust arendavate ettevõtjatega koostöö ja kokkulepped, taustainformatsiooni koondamine ja esmane levitamine, koolitusvajaduse kaardistamine ja koostöökokkulepped koolitusteks. Aastas korraldatakse vähemalt üks terviseturismi teemaline konverents või seminar, viiakse läbi vähemalt üks terviseturismi kaasamisüritus (nt Spaaremaa Wellfest, mida on korraldatud alates 2014. aastast) ja koostatakse vähemalt üks terviseturismiteemaline infomaterjal. Käsitööettevõtjatele viiakse läbi 2 üritust aastas ning nõustatakse ja toetatakse käsitöönduslike tervisetoodete tootmisel aastaringselt.
2. etapp - 2017-2018: koostatakse vajaminevad uuringud, jätkatakse koolituste korraldamisega, infomaterjalide koostamisega (nii elektrooniliselt kui ka paberkandjal, seda erinevates keeltes), teavitustegevusega ning turundustegevusega.
3. etapp - 2019-2020: ulatuslik turundustegevus ja müük, muude tugitegevuste, sh koolituste ja teavitusürituste jätkumine. 
4. etapp -  2021-2022: väiksemamahuline turundustugi jätkub, koolitusi jm tugitegevusi tehakse vastavalt ilmnenud vajadusele. 
</t>
    </r>
    <r>
      <rPr>
        <u/>
        <sz val="11"/>
        <color theme="1"/>
        <rFont val="Calibri"/>
        <family val="2"/>
        <charset val="186"/>
        <scheme val="minor"/>
      </rPr>
      <t>Väikelaevaehitusega</t>
    </r>
    <r>
      <rPr>
        <sz val="11"/>
        <color theme="1"/>
        <rFont val="Calibri"/>
        <family val="2"/>
        <charset val="186"/>
        <scheme val="minor"/>
      </rPr>
      <t xml:space="preserve"> seotud tegevused viikse ellu eelkõige koostöös TTÜ Kuressaare Kolledži ja Kuressaare Ametikooliga, kes valmistavad ette ja viivad ellu kompetentsikeskuse arendusprojekti, koostavad turundusmaterjalid potentsiaalsete õppurite leidmiseks, korraldavad erialaspetsiifilisi koolitusi ja loovad õpivara. Kuressaare Ametikool koolitab oskustöölisi. SAK koordineerib neid tegevusi, mis haakuvad maakonna tervikturundustegevustega.
1. etapp - väikelaevaehituse kompetentsikeskuse arendusprojekti ettevalmistus, väikelaevaehituse erialade turundamisega seotud materjalide ettevalmistus koos maakonna tervikturundustegevustega, õpivara loomine. TTÜ Kuressaare Kolledž ja Kuressaare Ametikool koostavad ja trükivad ühismaterjali maakonna õppimisvõimaluste promomiseks, koostavad ja annavad välja väikelaevaehituses vajaliku õpivara, korraldavad vähemalt 2 erialaspetsiifilisi koolitust ja 1 seminari.
2. etapp - väikelaevaehituse kompetentsikeskuse arendusprojekti elluviimine, vastavalt vajadusele teatud tegevuste tõstmine PATEE kava rahastusse. 
</t>
    </r>
    <r>
      <rPr>
        <u/>
        <sz val="11"/>
        <color theme="1"/>
        <rFont val="Calibri"/>
        <family val="2"/>
        <charset val="186"/>
        <scheme val="minor"/>
      </rPr>
      <t>Rohemajandusega</t>
    </r>
    <r>
      <rPr>
        <sz val="11"/>
        <color theme="1"/>
        <rFont val="Calibri"/>
        <family val="2"/>
        <charset val="186"/>
        <scheme val="minor"/>
      </rPr>
      <t xml:space="preserve"> seotud tegevused viiakse esialgu ellu koostöös teiste arendajatega nagu Ülikoolide Keskus Saaremaal, TTÜ Kuressaare Kolledž ja Saarte Koostöökogu. Võimaluste selgudes planeeritakse täpsemad tegevused erinevatesse programmidesse ja vajadusel ka PATEE järgmistesse etappidesse. Rohemajanduse teema jaotatakse erinevate arendajate vahel, et tagada piisav kompetents mõistete ja sisu osas - Saarte Koostöökogu hakkab tegelema mahepõllumajanduse ja -toidutööstusega, TTÜ Kuressaare Kolledž rohelise energia ja kaasaegsete ökoloogiliste tootmissuundadega ning Ülikoolide Keskuse Saaremaal mõtteviisi arenduse ja üldise temaatika seostamisega.
1. etapp - rohemajandusliku lähenemise tutvustamine kaasates piisavalt kompetentsi rohemajanduse mõistete ja sisu osas. Aastas korraldatakse vähemalt üks rohemajanduse teemaline konverents, 3 seminari ja koolitust ning tutvustatakse rohelise energia kasutamist läbi seminaride, ümarlaudade ja teabematerjali.
2. etapp - arengu positiivse tulemusena saab olema hulk rohemajanduslikke äriideid, mida omakorda saab toetada Leader programmi kaudu. Eraldi teema on päikeseenergeetika jt rohelised energeetikad. Nendes valdkondades ootab maakond tuge TTÜ Kuressaare Kolledžilt.</t>
    </r>
  </si>
  <si>
    <t xml:space="preserve">Turismisektori hinnanguline müügitulu on vaid 25 mln eurot aastas. Turismisektori keskmine palgatase on nii riigi kui ka maakonna madalaim. Kuigi Saaremaal toodetakse 92% Eesti väikelaevade sektori käibest (2013. aastal 38 mln eurot) ja 97% ekspordist (33 mln eurot) ning sektor pakub tööd ligi 300-le töötajale, omab nendest kõigest 5% kõrget erialast kvalifikatsiooni. Väikelaevaehitussektoris napib oskustöölisi, spetsialiste ja õpivara (õpikud, teabekirjandus, õppevahendid). Rohemajanduse kohta puudub selge ülevaade.
</t>
  </si>
  <si>
    <t>Peale terviseturismi arendustegevuste teostamist pakutakse senisest enam terviseturismitooteid ja suuremat valikut tervistedendavaid teenuseid. Sellel eesmärgil külastatavate välis- ja siseturistide hulk suureneb. Peale väikelaevaehitusvaldkonna tugiteenuste osutamist on väikelaevaehituses rakendatav tööjõud pädev ja erialaselt koolitatud. Enese täiendamiseks vajalik õpivara on kättesaadav (sh eesti keelsena). Tootearendusteenused ja kõrge kvalifikatsiooniga tööjõud on kohapeal kättesaadav. Peale rohemajanduse temaatika tutvustamist ja arendustegevuste teostamist on rohemajanduslikke ettevõtmisi nii tootmises, põllumajanduses kui ka turismis. Ressurssidest on olemas ülevaade ja nende kasutamine aktiviseerub.</t>
  </si>
  <si>
    <t>Terviseturismi arendustesse ei ole Saare maakonnas seni piisavalt panustatud. Puudub turundus ja ühistegevus. Langenud on majutatute arv. Valdav osa Eesti väikelaevaehituses kasutatavast tööjõust ei oma erialast ettevalmistust. Edukast rohemajandusest on vaid üksikud head näited, ohtralt kasutamata ressurssi, s.h. ökoloogiliseks põllumajanduseks, päikese- ja tuuleenergeetikaks. Ettevõtjad ei tunneta piisavalt selle valdkonna võimalusi ja üldiseid arengutrende.</t>
  </si>
  <si>
    <t>Terviseturismitooted on välja arendatud, neid pakutakse vastavalt sihtrühma vajadusele koos usaldusväärse informatsiooniga, teenust pakutakse kõrgel klienditeeninduslikul ja erialakompetentsel tasemel. Väikelaevaehituse arenguks vajaminevad tugiteenused on välja arendatud, ettevõtjad on asunud neid kasutama. Huvi väikelaevaehituse  erialade vastu tõuseb. Õpe on kõrgetasemeline, vastav õpivara ja teadmuskirjandus kättesaadav. Rohemajanduse seire ja edulugude levitamine. Keskendutakse teatud ressurssidele ja valdkondadele, mida peetakse perspektiivseks. Vajaminevad uuringud on algatatud. Päikeseenergeetika kasutamise võimalused on välja selgitatud.</t>
  </si>
  <si>
    <t>Terviseteenuseid osutavate ettevõtete arv, väikelaevaehituse kompetentsikeskuse teenuseid kasutavate ettevõtete arv aastas, rohemajanduslike ettevõtjate arv.</t>
  </si>
  <si>
    <t>Terviseteenused on välja arendatud vaid ühes spaadeketis. Väikelaevaehituse kompetentsikeskuse teenuseid kasutab ca 3 väikelaevaehituse ettevõtet aastas. Rohemajanduslike ettevõtjate arvu ei ole kaardistatud.</t>
  </si>
  <si>
    <t>Puudub terviseturismi terviklahendus, pole ressursse ega koostööd tegevuste elluviimiseks. Väikelaevaehituse kompetentsikeskuse teenuste loend on olemas, kasutatavus minimaalne.</t>
  </si>
  <si>
    <t>Terviseteenuseid pakutakse vähemalt 5 ettevõttes,kompetentsikeskuse teenuseid kasutab 5 väikelaevaehituse ettevõtet aastas, lisandunud on 2 rohemajanduslikku ettevõtet.</t>
  </si>
  <si>
    <t>Terviseteenuseid ja -tooteid pakutakse vähemalt 10 ettevõttes, väikelaevaehituse kompetensikeskuse teenuseid kasutab 8 väikelaevaehituse ettevõtet aastas, vähemalt 2 rohemajanduslikku ettevõtet on jätkusuutlikud.</t>
  </si>
  <si>
    <t>Maakonna arengustrateegia seire - SAK, kord aastas</t>
  </si>
  <si>
    <t>SA Saaremaa Arenduskeskuses võetakse perioodi alguses tööle Saare maakonna tervikturundusjuht 0,5-kohalise koormusega, kelle tööülesanneteks on maakonna tervikturundamine, s.h. nii investeerimis-, ettevõtlus- kui ka elukeskkonnana ja turismiturundustegevus, maakonna olulisemate sektorite ülevaadete koostamise jätkamine, andmete kasutamine investorteeninduses, turunduses jm teavitustöös, abi KOV-le selles vallas, ja Investorteeninduse spetsialist 0,5-kohalise koormusega, kelle tööülesanneteks on olemasolevate ja potentsiaalsete investorite teenindamine, päringutele vastamine, sobivate objektide ja tööjõu seire, väärtuspakkumiste koostamine, järelteenindus ning investorteenindusalane koostöö Lääne- Eesti piirkonna investorkonsultandiga ja EAS-ga. Samuti võetakse SA Saaremaa Arenduskeskuses tööle Loomemajanduse arendusjuht 0,25-kohalise koormusega ja Hõbemajanduse valdkonna koordinaator 0,25-kohalise koormusega, kelle ülesandeks on loomemajanduse ja hõbemajanduste projektide ettevalmistamine ja läbiviimine. MTÜ Saarte Turismiarenduskeskus juurde võetakse tööle Turismivaldkonna arendus- ja turundusjuht 0,75-kohalise koormusega. Turismiarendus- ja turundustegevus saab toetama senisest enam kogu maakonda - turismimessidel osalemine, infomaterjalide koostamine, ürituste korraldamine, esialgne prioriteetne kokkulepitud suund on pereturism. Turismivaldkonna ühine koolitus saab toimuma enne aktiivse turismihooaja algust ning selle kaudu toetatakse teeninduse kvaliteeti ja tagatakse info kättesaadavus kõigile huvitatutele.</t>
  </si>
  <si>
    <t>Tugiprogrammi tegevused on suunatud ühtlaselt kõikide Saare maakonna piirkondade arendamisele. Tegevus on suunatud Saaremaa probleemide lahendamisele ja võimaluste ärakasutamisele.Kavade raames välja toodud prioriteedid tulenevad maakonna arengustrateegiast mis on suunatud ettevõtlikkuse ja tööhõive edendamisele, sh on suur osakaal just maapiirkonna vastavatel arendustel.</t>
  </si>
  <si>
    <t xml:space="preserve">Kava ja tugiprogrammi koostamise protsess ja tulemused tugevdavad piirkondliku arengu kavandamise suutlikkust ning erinevate arendustegevuste sihipärasust. Uute ettevõtete ja töökohtade loomine maakonnas toetab riigivalitsemist läbi tulemusliku omavalitsuste ja riigi koostöömudeli arendamise.  </t>
  </si>
  <si>
    <t>Kava ja tugiprogrammi koostamisel on arvestatud erinevaid sotsiaalseid rühmi, sealhulgas on mõeldud riskirühmade kvalifikatsiooni tõstmisele ja tööturule tagasi aitamisele. Kõikide tegevuste elluviimisel tagab Saaremaa Arenduskeskus kõigile inimestele võrdsed võimalused. Noorte ettevõtlikkust toetavate ürituste puhul tagatakse  üeüldine noorte kaasatus, sh on arvestatud asjaoluga, et nii multikulturaalsus kui ka sooline mitmekesisus pigem rikastavad üritusi. Kõigis tegevustes osalevad eri sugudest ning erinevast rahvusest inimesed, kellele kõigile on tagatud võrdne kohtlemine. Teeme kõik endastoleneva, et tagada uute ettevõtete ja töökohtade loomise puhul nõutav võrdne kohtlemine. Arvestades asjaolu, et Saare maakond on rahvuslikult vähe erisusi pakkuv, sõbralik ja salliv kogukond, siis ei ole võrdsete võimaluste tagamine keeruline vaid pigem demokraatlikule lähenemisele üldomane ja loomulik protsess.</t>
  </si>
  <si>
    <t>15% kaudsed personalikulud</t>
  </si>
  <si>
    <t>15 % kaudsed personalikulud</t>
  </si>
  <si>
    <t>6 kohtumist ja 6 vastuvõttu , turundusmaterjal</t>
  </si>
  <si>
    <t>Noorte ettevõtlikkuse koordinaator 2015</t>
  </si>
  <si>
    <t>Noorte ettevõtlikkuse koordinaator 2016</t>
  </si>
</sst>
</file>

<file path=xl/styles.xml><?xml version="1.0" encoding="utf-8"?>
<styleSheet xmlns="http://schemas.openxmlformats.org/spreadsheetml/2006/main">
  <numFmts count="1">
    <numFmt numFmtId="164" formatCode="_-* #,##0.00\ [$€-425]_-;\-* #,##0.00\ [$€-425]_-;_-* &quot;-&quot;??\ [$€-425]_-;_-@_-"/>
  </numFmts>
  <fonts count="13">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color theme="1"/>
      <name val="Calibri"/>
      <family val="2"/>
      <charset val="186"/>
      <scheme val="minor"/>
    </font>
    <font>
      <i/>
      <sz val="10"/>
      <color theme="1"/>
      <name val="Calibri"/>
      <family val="2"/>
      <charset val="186"/>
      <scheme val="minor"/>
    </font>
    <font>
      <sz val="9"/>
      <color rgb="FF000000"/>
      <name val="Verdana"/>
      <family val="2"/>
      <charset val="186"/>
    </font>
    <font>
      <sz val="14"/>
      <color theme="1"/>
      <name val="Calibri"/>
      <family val="2"/>
      <charset val="186"/>
      <scheme val="minor"/>
    </font>
    <font>
      <sz val="11"/>
      <color theme="0"/>
      <name val="Calibri"/>
      <family val="2"/>
      <charset val="186"/>
      <scheme val="minor"/>
    </font>
    <font>
      <i/>
      <sz val="12"/>
      <color theme="1"/>
      <name val="Calibri"/>
      <family val="2"/>
      <charset val="186"/>
      <scheme val="minor"/>
    </font>
    <font>
      <b/>
      <sz val="9"/>
      <color rgb="FF000000"/>
      <name val="Verdana"/>
      <family val="2"/>
      <charset val="186"/>
    </font>
    <font>
      <sz val="11"/>
      <color rgb="FFFF0000"/>
      <name val="Calibri"/>
      <family val="2"/>
      <charset val="186"/>
      <scheme val="minor"/>
    </font>
    <font>
      <sz val="12"/>
      <color theme="1"/>
      <name val="Calibri"/>
      <family val="2"/>
      <charset val="186"/>
      <scheme val="minor"/>
    </font>
    <font>
      <u/>
      <sz val="11"/>
      <color theme="1"/>
      <name val="Calibri"/>
      <family val="2"/>
      <charset val="186"/>
      <scheme val="minor"/>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9" fontId="3" fillId="0" borderId="0" applyFont="0" applyFill="0" applyBorder="0" applyAlignment="0" applyProtection="0"/>
  </cellStyleXfs>
  <cellXfs count="147">
    <xf numFmtId="0" fontId="0" fillId="0" borderId="0" xfId="0"/>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1" fillId="0" borderId="2"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2" fillId="0" borderId="3" xfId="0" applyFont="1" applyBorder="1" applyAlignment="1">
      <alignment vertical="center" wrapText="1"/>
    </xf>
    <xf numFmtId="0" fontId="2" fillId="0" borderId="0" xfId="0" applyFont="1" applyBorder="1" applyAlignment="1">
      <alignment vertical="center" wrapText="1"/>
    </xf>
    <xf numFmtId="0" fontId="0" fillId="0" borderId="0"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Alignment="1">
      <alignment wrapText="1"/>
    </xf>
    <xf numFmtId="0" fontId="0" fillId="2" borderId="1" xfId="0" applyFill="1" applyBorder="1" applyAlignment="1">
      <alignment wrapText="1"/>
    </xf>
    <xf numFmtId="0" fontId="4" fillId="0" borderId="1" xfId="0" applyFont="1" applyBorder="1" applyAlignment="1">
      <alignment wrapText="1"/>
    </xf>
    <xf numFmtId="0" fontId="1" fillId="2" borderId="2" xfId="0" applyFont="1" applyFill="1" applyBorder="1" applyAlignment="1">
      <alignment wrapText="1"/>
    </xf>
    <xf numFmtId="9" fontId="2" fillId="0" borderId="1" xfId="1" applyFont="1" applyBorder="1" applyAlignment="1">
      <alignment wrapText="1"/>
    </xf>
    <xf numFmtId="0" fontId="5" fillId="0" borderId="0" xfId="0" applyFont="1" applyFill="1"/>
    <xf numFmtId="0" fontId="5" fillId="0" borderId="0" xfId="0" applyFont="1"/>
    <xf numFmtId="0" fontId="0" fillId="0" borderId="0" xfId="0" applyFont="1" applyFill="1" applyAlignment="1">
      <alignment horizontal="left" wrapText="1"/>
    </xf>
    <xf numFmtId="0" fontId="1" fillId="0" borderId="0" xfId="0" applyFont="1" applyFill="1" applyAlignment="1" applyProtection="1">
      <alignment horizontal="left" vertical="top" wrapText="1"/>
    </xf>
    <xf numFmtId="0" fontId="0" fillId="0" borderId="0" xfId="0" applyAlignment="1"/>
    <xf numFmtId="0" fontId="6" fillId="0" borderId="0" xfId="0" applyFont="1" applyAlignment="1"/>
    <xf numFmtId="0" fontId="6" fillId="0" borderId="0" xfId="0" applyFont="1" applyFill="1" applyAlignment="1">
      <alignment wrapText="1"/>
    </xf>
    <xf numFmtId="0" fontId="6" fillId="0" borderId="0" xfId="0" applyFont="1"/>
    <xf numFmtId="0" fontId="0" fillId="0" borderId="0" xfId="0" applyBorder="1" applyAlignment="1">
      <alignment vertical="center" wrapText="1"/>
    </xf>
    <xf numFmtId="0" fontId="2" fillId="0" borderId="0" xfId="0" applyFont="1" applyBorder="1" applyAlignment="1">
      <alignment horizontal="center" wrapText="1"/>
    </xf>
    <xf numFmtId="0" fontId="0" fillId="0" borderId="13" xfId="0" applyBorder="1" applyAlignment="1">
      <alignment wrapText="1"/>
    </xf>
    <xf numFmtId="0" fontId="0" fillId="2" borderId="1" xfId="0" applyFont="1" applyFill="1" applyBorder="1" applyAlignment="1"/>
    <xf numFmtId="0" fontId="7" fillId="0" borderId="0" xfId="0" applyFont="1" applyFill="1" applyAlignment="1">
      <alignment wrapText="1"/>
    </xf>
    <xf numFmtId="0" fontId="0" fillId="3" borderId="1" xfId="0" applyFont="1" applyFill="1" applyBorder="1" applyAlignment="1">
      <alignment wrapText="1"/>
    </xf>
    <xf numFmtId="0" fontId="0" fillId="3" borderId="3" xfId="0" applyFont="1" applyFill="1" applyBorder="1" applyAlignment="1">
      <alignment wrapText="1"/>
    </xf>
    <xf numFmtId="164" fontId="0" fillId="3" borderId="1" xfId="0" applyNumberFormat="1" applyFill="1" applyBorder="1" applyAlignment="1">
      <alignment wrapText="1"/>
    </xf>
    <xf numFmtId="0" fontId="1" fillId="0" borderId="0" xfId="0" applyFont="1" applyFill="1" applyBorder="1" applyAlignment="1">
      <alignment wrapText="1"/>
    </xf>
    <xf numFmtId="0" fontId="0" fillId="0" borderId="0" xfId="0" applyFill="1" applyBorder="1" applyAlignment="1">
      <alignment horizontal="right" vertical="center" wrapText="1"/>
    </xf>
    <xf numFmtId="0" fontId="1" fillId="2" borderId="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7" xfId="0" applyFont="1" applyFill="1" applyBorder="1" applyAlignment="1">
      <alignment vertical="center" wrapText="1"/>
    </xf>
    <xf numFmtId="0" fontId="1" fillId="0" borderId="0" xfId="0" applyFont="1" applyAlignment="1">
      <alignment wrapText="1"/>
    </xf>
    <xf numFmtId="0" fontId="1" fillId="0" borderId="0" xfId="0" applyFont="1" applyBorder="1" applyAlignment="1">
      <alignment vertical="center"/>
    </xf>
    <xf numFmtId="0" fontId="1" fillId="0" borderId="0" xfId="0" applyFont="1" applyFill="1" applyAlignment="1" applyProtection="1">
      <alignment horizontal="left" vertical="top" wrapText="1"/>
    </xf>
    <xf numFmtId="0" fontId="2" fillId="0" borderId="10" xfId="0" applyFont="1" applyBorder="1" applyAlignment="1">
      <alignment vertical="center" wrapText="1"/>
    </xf>
    <xf numFmtId="0" fontId="0" fillId="0" borderId="1" xfId="0" applyBorder="1" applyAlignment="1">
      <alignment vertical="center" wrapText="1"/>
    </xf>
    <xf numFmtId="0" fontId="0" fillId="0" borderId="1" xfId="0" applyFill="1" applyBorder="1" applyAlignment="1">
      <alignment wrapText="1"/>
    </xf>
    <xf numFmtId="0" fontId="1" fillId="2" borderId="11" xfId="0" applyFont="1" applyFill="1" applyBorder="1" applyAlignment="1">
      <alignment vertical="center" wrapText="1"/>
    </xf>
    <xf numFmtId="0" fontId="0" fillId="0" borderId="3" xfId="0" applyFont="1" applyBorder="1" applyAlignment="1">
      <alignment wrapText="1"/>
    </xf>
    <xf numFmtId="0" fontId="0" fillId="0" borderId="0" xfId="0" applyFont="1" applyAlignment="1">
      <alignment wrapText="1"/>
    </xf>
    <xf numFmtId="0" fontId="0" fillId="0" borderId="1" xfId="0" applyFill="1" applyBorder="1" applyAlignment="1">
      <alignment wrapText="1"/>
    </xf>
    <xf numFmtId="0" fontId="0" fillId="0" borderId="3" xfId="0" applyFont="1" applyFill="1" applyBorder="1" applyAlignment="1">
      <alignment wrapText="1"/>
    </xf>
    <xf numFmtId="0" fontId="0" fillId="0" borderId="3" xfId="0" applyFill="1" applyBorder="1" applyAlignment="1">
      <alignment wrapText="1"/>
    </xf>
    <xf numFmtId="0" fontId="0" fillId="0" borderId="19" xfId="0" applyBorder="1" applyAlignment="1">
      <alignment wrapText="1"/>
    </xf>
    <xf numFmtId="14" fontId="0" fillId="0" borderId="5" xfId="0" applyNumberFormat="1" applyBorder="1" applyAlignment="1">
      <alignment wrapText="1"/>
    </xf>
    <xf numFmtId="14" fontId="0" fillId="0" borderId="6" xfId="0" applyNumberFormat="1" applyBorder="1" applyAlignment="1">
      <alignment wrapText="1"/>
    </xf>
    <xf numFmtId="2" fontId="2" fillId="0" borderId="1" xfId="0" applyNumberFormat="1" applyFont="1" applyBorder="1" applyAlignment="1">
      <alignment wrapText="1"/>
    </xf>
    <xf numFmtId="14" fontId="0" fillId="0" borderId="12" xfId="0" applyNumberFormat="1" applyBorder="1" applyAlignment="1">
      <alignment wrapText="1"/>
    </xf>
    <xf numFmtId="0" fontId="0" fillId="0" borderId="0" xfId="0" applyAlignment="1">
      <alignment horizontal="right" wrapText="1"/>
    </xf>
    <xf numFmtId="0" fontId="0" fillId="0" borderId="10" xfId="0" applyFont="1" applyBorder="1" applyAlignment="1">
      <alignment vertical="center" wrapText="1"/>
    </xf>
    <xf numFmtId="2" fontId="0" fillId="3" borderId="3" xfId="0" applyNumberFormat="1" applyFont="1" applyFill="1" applyBorder="1" applyAlignment="1">
      <alignment wrapText="1"/>
    </xf>
    <xf numFmtId="0" fontId="0" fillId="0" borderId="1" xfId="0" applyFill="1"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2" fontId="0" fillId="0" borderId="3" xfId="0" applyNumberFormat="1" applyFont="1" applyFill="1" applyBorder="1" applyAlignment="1">
      <alignment wrapText="1"/>
    </xf>
    <xf numFmtId="2" fontId="0" fillId="0" borderId="1" xfId="0" applyNumberFormat="1" applyFill="1" applyBorder="1" applyAlignment="1">
      <alignment wrapText="1"/>
    </xf>
    <xf numFmtId="2" fontId="0" fillId="0" borderId="4" xfId="0" applyNumberFormat="1" applyFill="1" applyBorder="1" applyAlignment="1">
      <alignment wrapText="1"/>
    </xf>
    <xf numFmtId="0" fontId="1" fillId="0" borderId="0" xfId="0" applyFont="1" applyFill="1" applyAlignment="1">
      <alignment horizontal="left" wrapText="1"/>
    </xf>
    <xf numFmtId="2" fontId="0" fillId="0" borderId="1" xfId="0" applyNumberFormat="1" applyFont="1" applyFill="1" applyBorder="1" applyAlignment="1">
      <alignment wrapText="1"/>
    </xf>
    <xf numFmtId="0" fontId="0" fillId="0" borderId="0" xfId="0" applyFont="1" applyAlignment="1"/>
    <xf numFmtId="0" fontId="0" fillId="0" borderId="1" xfId="0" applyBorder="1" applyAlignment="1">
      <alignment wrapText="1"/>
    </xf>
    <xf numFmtId="0" fontId="1" fillId="0" borderId="0" xfId="0" applyFont="1" applyFill="1" applyAlignment="1" applyProtection="1">
      <alignment horizontal="left" vertical="top" wrapText="1"/>
    </xf>
    <xf numFmtId="0" fontId="0" fillId="0" borderId="1" xfId="0" applyBorder="1" applyAlignment="1">
      <alignment wrapText="1"/>
    </xf>
    <xf numFmtId="0" fontId="0" fillId="0" borderId="3" xfId="0" applyBorder="1" applyAlignment="1">
      <alignment wrapText="1"/>
    </xf>
    <xf numFmtId="0" fontId="0" fillId="0" borderId="1" xfId="0" applyFill="1" applyBorder="1" applyAlignment="1">
      <alignment wrapText="1"/>
    </xf>
    <xf numFmtId="0" fontId="1" fillId="2" borderId="11" xfId="0" applyFont="1" applyFill="1" applyBorder="1" applyAlignment="1">
      <alignment vertical="center" wrapText="1"/>
    </xf>
    <xf numFmtId="0" fontId="0" fillId="0" borderId="1" xfId="0" applyBorder="1" applyAlignment="1">
      <alignment vertical="center" wrapText="1"/>
    </xf>
    <xf numFmtId="0" fontId="0" fillId="0" borderId="1" xfId="0" applyFont="1"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10" xfId="0" applyBorder="1" applyAlignment="1">
      <alignment vertical="center" wrapText="1"/>
    </xf>
    <xf numFmtId="0" fontId="0" fillId="0" borderId="1" xfId="0" applyFont="1" applyBorder="1" applyAlignment="1">
      <alignment wrapText="1"/>
    </xf>
    <xf numFmtId="0" fontId="0" fillId="0" borderId="1" xfId="0" applyFill="1" applyBorder="1" applyAlignment="1">
      <alignment wrapText="1"/>
    </xf>
    <xf numFmtId="0" fontId="9" fillId="0" borderId="0" xfId="0" applyFont="1" applyFill="1"/>
    <xf numFmtId="0" fontId="0" fillId="0" borderId="0" xfId="0" applyAlignment="1">
      <alignment wrapText="1"/>
    </xf>
    <xf numFmtId="10" fontId="0" fillId="0" borderId="0" xfId="0" applyNumberFormat="1" applyAlignment="1">
      <alignment wrapText="1"/>
    </xf>
    <xf numFmtId="10" fontId="0" fillId="0" borderId="0" xfId="0" applyNumberFormat="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Alignment="1">
      <alignment wrapText="1"/>
    </xf>
    <xf numFmtId="0" fontId="0" fillId="0" borderId="1" xfId="0" applyFont="1"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0" xfId="0" applyAlignment="1">
      <alignment wrapText="1"/>
    </xf>
    <xf numFmtId="2" fontId="0" fillId="0" borderId="3" xfId="0" applyNumberFormat="1" applyFont="1" applyBorder="1" applyAlignment="1">
      <alignment wrapText="1"/>
    </xf>
    <xf numFmtId="2" fontId="0" fillId="0" borderId="4" xfId="0" applyNumberFormat="1" applyBorder="1" applyAlignment="1">
      <alignment wrapText="1"/>
    </xf>
    <xf numFmtId="2" fontId="1" fillId="0" borderId="7" xfId="0" applyNumberFormat="1" applyFont="1" applyBorder="1" applyAlignment="1">
      <alignment wrapText="1"/>
    </xf>
    <xf numFmtId="0" fontId="11" fillId="0" borderId="0" xfId="0" applyFont="1" applyAlignment="1">
      <alignment wrapText="1"/>
    </xf>
    <xf numFmtId="0" fontId="10" fillId="0" borderId="0" xfId="0" applyFont="1" applyAlignment="1">
      <alignment wrapText="1"/>
    </xf>
    <xf numFmtId="0" fontId="0" fillId="0" borderId="0" xfId="0" applyAlignment="1">
      <alignment wrapText="1"/>
    </xf>
    <xf numFmtId="0" fontId="0" fillId="0" borderId="1" xfId="0" applyFill="1" applyBorder="1" applyAlignment="1">
      <alignment wrapText="1"/>
    </xf>
    <xf numFmtId="9" fontId="0" fillId="0" borderId="3" xfId="0" applyNumberFormat="1" applyFont="1" applyFill="1" applyBorder="1" applyAlignment="1">
      <alignment wrapText="1"/>
    </xf>
    <xf numFmtId="0" fontId="0" fillId="0" borderId="0" xfId="0" applyAlignment="1">
      <alignment wrapText="1"/>
    </xf>
    <xf numFmtId="3" fontId="0" fillId="0" borderId="0" xfId="0" applyNumberFormat="1" applyFont="1" applyAlignment="1">
      <alignment wrapText="1"/>
    </xf>
    <xf numFmtId="9" fontId="0" fillId="0" borderId="0" xfId="0" applyNumberFormat="1" applyAlignment="1">
      <alignment wrapText="1"/>
    </xf>
    <xf numFmtId="0" fontId="1" fillId="0" borderId="0" xfId="0" applyFont="1" applyFill="1" applyAlignment="1" applyProtection="1">
      <alignment horizontal="left" vertical="top" wrapText="1"/>
    </xf>
    <xf numFmtId="0" fontId="0" fillId="0" borderId="1" xfId="0" applyBorder="1" applyAlignment="1">
      <alignment wrapText="1"/>
    </xf>
    <xf numFmtId="0" fontId="1" fillId="0" borderId="2"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0" fillId="0" borderId="1" xfId="0" applyFill="1" applyBorder="1" applyAlignment="1">
      <alignment wrapText="1"/>
    </xf>
    <xf numFmtId="0" fontId="0" fillId="0" borderId="1" xfId="0" applyFill="1" applyBorder="1" applyAlignment="1">
      <alignment vertical="center" wrapText="1"/>
    </xf>
    <xf numFmtId="0" fontId="0" fillId="0" borderId="1" xfId="0" applyFont="1" applyFill="1" applyBorder="1" applyAlignment="1">
      <alignment vertical="center" wrapText="1"/>
    </xf>
    <xf numFmtId="0" fontId="1" fillId="2" borderId="14" xfId="0" applyFont="1" applyFill="1" applyBorder="1" applyAlignment="1">
      <alignment vertical="center" wrapText="1"/>
    </xf>
    <xf numFmtId="0" fontId="1" fillId="2" borderId="11" xfId="0" applyFont="1" applyFill="1" applyBorder="1" applyAlignment="1">
      <alignment vertical="center" wrapText="1"/>
    </xf>
    <xf numFmtId="0" fontId="0" fillId="0" borderId="15" xfId="0" applyBorder="1" applyAlignment="1">
      <alignment wrapText="1"/>
    </xf>
    <xf numFmtId="0" fontId="0" fillId="0" borderId="16"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Alignment="1">
      <alignment horizontal="left" wrapText="1"/>
    </xf>
    <xf numFmtId="0" fontId="0" fillId="0" borderId="0" xfId="0" applyAlignment="1">
      <alignment wrapText="1"/>
    </xf>
    <xf numFmtId="0" fontId="1" fillId="0" borderId="8" xfId="0" applyFont="1" applyBorder="1" applyAlignment="1">
      <alignment horizontal="left" wrapText="1"/>
    </xf>
    <xf numFmtId="0" fontId="0" fillId="0" borderId="8" xfId="0" applyBorder="1" applyAlignment="1">
      <alignment horizontal="left" wrapText="1"/>
    </xf>
    <xf numFmtId="0" fontId="1" fillId="2" borderId="1" xfId="0" applyFont="1" applyFill="1" applyBorder="1" applyAlignment="1">
      <alignment wrapText="1"/>
    </xf>
    <xf numFmtId="0" fontId="0" fillId="0" borderId="12" xfId="0" applyFont="1" applyFill="1" applyBorder="1" applyAlignment="1">
      <alignment wrapText="1"/>
    </xf>
    <xf numFmtId="0" fontId="0" fillId="0" borderId="13" xfId="0" applyFont="1" applyFill="1" applyBorder="1" applyAlignment="1">
      <alignment wrapText="1"/>
    </xf>
    <xf numFmtId="0" fontId="0" fillId="0" borderId="1" xfId="0" applyFont="1" applyFill="1" applyBorder="1" applyAlignment="1">
      <alignment wrapText="1"/>
    </xf>
    <xf numFmtId="0" fontId="0" fillId="0" borderId="9"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10" xfId="0" applyFont="1" applyBorder="1" applyAlignment="1">
      <alignment vertical="center" wrapText="1"/>
    </xf>
    <xf numFmtId="0" fontId="0" fillId="0" borderId="1" xfId="0" applyFont="1" applyBorder="1" applyAlignment="1">
      <alignment vertical="center" wrapText="1"/>
    </xf>
    <xf numFmtId="0" fontId="1" fillId="0" borderId="0" xfId="0" applyFont="1" applyAlignment="1">
      <alignment horizontal="left" wrapText="1"/>
    </xf>
    <xf numFmtId="0" fontId="1" fillId="2" borderId="9" xfId="0" applyFont="1" applyFill="1" applyBorder="1" applyAlignment="1">
      <alignment vertical="center" wrapText="1"/>
    </xf>
    <xf numFmtId="0" fontId="1" fillId="2" borderId="18" xfId="0" applyFont="1" applyFill="1" applyBorder="1" applyAlignment="1">
      <alignment vertical="center" wrapText="1"/>
    </xf>
    <xf numFmtId="0" fontId="1" fillId="2" borderId="10" xfId="0" applyFont="1" applyFill="1" applyBorder="1" applyAlignment="1">
      <alignment vertical="center" wrapText="1"/>
    </xf>
    <xf numFmtId="0" fontId="1" fillId="0" borderId="2" xfId="0" applyFont="1" applyFill="1" applyBorder="1" applyAlignment="1">
      <alignment wrapText="1"/>
    </xf>
    <xf numFmtId="0" fontId="1" fillId="0" borderId="3" xfId="0" applyFont="1" applyFill="1" applyBorder="1" applyAlignment="1">
      <alignment wrapText="1"/>
    </xf>
    <xf numFmtId="0" fontId="0" fillId="0" borderId="1" xfId="0" applyFont="1" applyBorder="1" applyAlignment="1">
      <alignment wrapText="1"/>
    </xf>
    <xf numFmtId="0" fontId="0" fillId="0" borderId="0" xfId="0" applyBorder="1" applyAlignment="1">
      <alignment horizontal="left" wrapText="1"/>
    </xf>
    <xf numFmtId="0" fontId="6" fillId="0" borderId="9" xfId="0" applyFont="1" applyFill="1" applyBorder="1" applyAlignment="1">
      <alignment wrapText="1"/>
    </xf>
    <xf numFmtId="0" fontId="0" fillId="0" borderId="18" xfId="0" applyFill="1" applyBorder="1" applyAlignment="1">
      <alignment wrapText="1"/>
    </xf>
    <xf numFmtId="0" fontId="0" fillId="0" borderId="12" xfId="0" applyBorder="1" applyAlignment="1">
      <alignment wrapText="1"/>
    </xf>
    <xf numFmtId="0" fontId="0" fillId="0" borderId="13" xfId="0" applyFont="1" applyBorder="1" applyAlignment="1">
      <alignment wrapText="1"/>
    </xf>
    <xf numFmtId="0" fontId="0" fillId="0" borderId="12" xfId="0" applyFont="1" applyBorder="1" applyAlignment="1">
      <alignment wrapText="1"/>
    </xf>
    <xf numFmtId="0" fontId="0" fillId="0" borderId="10" xfId="0" applyFont="1" applyBorder="1" applyAlignment="1">
      <alignment wrapText="1"/>
    </xf>
    <xf numFmtId="0" fontId="0" fillId="0" borderId="12" xfId="0" applyFill="1" applyBorder="1" applyAlignment="1">
      <alignment wrapText="1"/>
    </xf>
    <xf numFmtId="0" fontId="0" fillId="0" borderId="9"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27"/>
  <sheetViews>
    <sheetView topLeftCell="B19" zoomScale="75" zoomScaleNormal="75" workbookViewId="0">
      <selection activeCell="H13" sqref="H13"/>
    </sheetView>
  </sheetViews>
  <sheetFormatPr defaultRowHeight="15"/>
  <cols>
    <col min="1" max="1" width="21.7109375" style="1" customWidth="1"/>
    <col min="2" max="2" width="19.140625" style="1" customWidth="1"/>
    <col min="3" max="3" width="63.7109375" style="1" customWidth="1"/>
    <col min="4" max="4" width="28.28515625" style="1" customWidth="1"/>
    <col min="5" max="5" width="30.140625" style="1" customWidth="1"/>
    <col min="6" max="6" width="24.28515625" style="1" customWidth="1"/>
    <col min="7" max="7" width="22.28515625" style="1" customWidth="1"/>
    <col min="8" max="8" width="13.5703125" style="1" customWidth="1"/>
    <col min="9" max="10" width="12.28515625" style="1" customWidth="1"/>
    <col min="11" max="16384" width="9.140625" style="1"/>
  </cols>
  <sheetData>
    <row r="1" spans="1:9" ht="27.75" customHeight="1">
      <c r="A1" s="23" t="s">
        <v>63</v>
      </c>
      <c r="B1" s="11"/>
      <c r="C1" s="11"/>
    </row>
    <row r="2" spans="1:9" ht="27" customHeight="1">
      <c r="A2" s="20" t="s">
        <v>33</v>
      </c>
      <c r="G2" s="102"/>
      <c r="H2" s="102"/>
      <c r="I2" s="102"/>
    </row>
    <row r="3" spans="1:9" ht="17.25" customHeight="1">
      <c r="A3" s="20" t="s">
        <v>34</v>
      </c>
      <c r="G3" s="19"/>
      <c r="H3" s="19"/>
      <c r="I3" s="19"/>
    </row>
    <row r="4" spans="1:9" ht="27.75" customHeight="1">
      <c r="A4" s="21" t="s">
        <v>69</v>
      </c>
      <c r="G4" s="19"/>
      <c r="H4" s="19"/>
      <c r="I4" s="19"/>
    </row>
    <row r="6" spans="1:9">
      <c r="A6" s="1" t="s">
        <v>24</v>
      </c>
    </row>
    <row r="7" spans="1:9" ht="141">
      <c r="A7" s="12" t="s">
        <v>52</v>
      </c>
      <c r="B7" s="13" t="s">
        <v>70</v>
      </c>
      <c r="D7" s="12" t="s">
        <v>53</v>
      </c>
      <c r="E7" s="12" t="s">
        <v>51</v>
      </c>
      <c r="F7" s="12" t="s">
        <v>19</v>
      </c>
      <c r="G7" s="12" t="s">
        <v>18</v>
      </c>
      <c r="H7" s="12" t="s">
        <v>27</v>
      </c>
    </row>
    <row r="8" spans="1:9" ht="90">
      <c r="A8" s="12" t="s">
        <v>25</v>
      </c>
      <c r="B8" s="13" t="s">
        <v>131</v>
      </c>
      <c r="D8" s="53">
        <v>91463</v>
      </c>
      <c r="E8" s="31">
        <v>108885</v>
      </c>
      <c r="F8" s="15">
        <v>0.84</v>
      </c>
      <c r="G8" s="31">
        <f>D8</f>
        <v>91463</v>
      </c>
      <c r="H8" s="31">
        <f>E8-G8</f>
        <v>17422</v>
      </c>
    </row>
    <row r="9" spans="1:9">
      <c r="D9" s="6"/>
      <c r="E9" s="6"/>
    </row>
    <row r="10" spans="1:9" ht="19.5" customHeight="1">
      <c r="A10" s="20" t="s">
        <v>48</v>
      </c>
    </row>
    <row r="11" spans="1:9" ht="32.25" customHeight="1" thickBot="1">
      <c r="A11" s="14" t="s">
        <v>0</v>
      </c>
      <c r="B11" s="14" t="s">
        <v>1</v>
      </c>
      <c r="C11" s="14" t="s">
        <v>26</v>
      </c>
      <c r="D11" s="14" t="s">
        <v>20</v>
      </c>
      <c r="E11" s="14" t="s">
        <v>49</v>
      </c>
      <c r="F11" s="14" t="s">
        <v>50</v>
      </c>
      <c r="G11" s="14" t="s">
        <v>2</v>
      </c>
      <c r="H11" s="14" t="s">
        <v>17</v>
      </c>
      <c r="I11" s="81" t="s">
        <v>180</v>
      </c>
    </row>
    <row r="12" spans="1:9" ht="344.25" customHeight="1" thickTop="1">
      <c r="A12" s="7">
        <v>1</v>
      </c>
      <c r="B12" s="29" t="str">
        <f ca="1">INDIRECT("'"&amp;$A12&amp;"'!b7")</f>
        <v>Nutika majanduskasvu kaudu ettevõtluse edendamine ja tööhõive kasv</v>
      </c>
      <c r="C12" s="30" t="str">
        <f ca="1">INDIRECT("'"&amp;$A12&amp;"'!a11")</f>
        <v xml:space="preserve">Nutikates valdkondades luuakse uusi arendusi, laiendatakse olemasolevaid ja selle kaudu suureneb tööhõive ja keskmisest kõrgemat palka saavate töötajate arv.
1) Väikelaevaehituse kompetentsikeskuse edasiarendamine mitmekülgse nutika kasvu tugiasutuseks. Saaremaa väikelaevaehituse sektoris toodetav lisandväärtus suureneb tänu teadmistepõhise tootmise juurutamisele ja sidussektori arengule piirkonnas. Kõrge kvalifikatsiooniga tööjõud on kättesaadav ja vastab ettevõtete vajadustele. Omatoodang mitmekesistub. Sektori müügikäive kasvab 45% võrra, ekspordimaht 55% võrra; kasumlikkus ja lisandväärtus kasvab.  
2) Päikeseenergia kasutamise edendamine, energiaühistute asutamine. 
3) Nutika rohemajanduse ja tervist toetavate toidutoodete arendamine. Rohemajanduslikud arendused võimaldavad elu maapiirkondades ja soodustavad keskkonnale sobiliku ettevõtluse arendust. Vähemalt 2 rohemajanduslikku ettevõtet on jätkusuutlikud. Aastatega lisandub hulga uusi rohemajanduslikke ettevõtteid. 
4) Terviseturismi toodete väljaarendamine. Saare maakond on tuntud ja tunnustatud terviseturismi piirkond, kus on olemas mitmekülgsed võimalused tervisedendavateks tegevuseks ja raviks, sh mudaravi võimalused.             </v>
      </c>
      <c r="D12" s="30" t="str">
        <f ca="1">INDIRECT("'"&amp;$A12&amp;"'!d24")</f>
        <v>Terviseteenuseid osutavate ettevõtete arv, väikelaevaehituse kompetentsikeskuse teenuseid kasutavate ettevõtete arv aastas, rohemajanduslike ettevõtjate arv.</v>
      </c>
      <c r="E12" s="30" t="str">
        <f ca="1">INDIRECT("'"&amp;$A12&amp;"'!d26")</f>
        <v>Terviseteenuseid pakutakse vähemalt 5 ettevõttes,kompetentsikeskuse teenuseid kasutab 5 väikelaevaehituse ettevõtet aastas, lisandunud on 2 rohemajanduslikku ettevõtet.</v>
      </c>
      <c r="F12" s="30" t="str">
        <f ca="1">INDIRECT("'"&amp;$A12&amp;"'!e36")</f>
        <v>MTÜ Saarte Turismiarenduskeskus, valdkonna ettevõtjad, TTÜ Kuressaare Kolledži väikelaevaehituse kompetentsikeskus, Kuressaare Ametikool, Saarte Koostöökogu, Keskkonnaamet, Ülikoolide Keskus Saaremaal, TTÜ Kuressaare Kolledž, KIK</v>
      </c>
      <c r="G12" s="30" t="str">
        <f ca="1">INDIRECT("'"&amp;$A12&amp;"'!f56")</f>
        <v>01.08.2015 - 31.12.2016</v>
      </c>
      <c r="H12" s="57">
        <f ca="1">INDIRECT("'"&amp;$A12&amp;"'!d71")</f>
        <v>21175</v>
      </c>
      <c r="I12" s="82">
        <f ca="1">H12/E8</f>
        <v>0.19447123111539699</v>
      </c>
    </row>
    <row r="13" spans="1:9" ht="262.5" customHeight="1">
      <c r="A13" s="2">
        <v>2</v>
      </c>
      <c r="B13" s="29" t="str">
        <f t="shared" ref="B13:B14" ca="1" si="0">INDIRECT("'"&amp;$A13&amp;"'!b7")</f>
        <v>Maakonna tervikturundus ja kandvate majandusharude konkurentsivõime toetamine</v>
      </c>
      <c r="C13" s="30" t="str">
        <f t="shared" ref="C13:C14" ca="1" si="1">INDIRECT("'"&amp;$A13&amp;"'!a11")</f>
        <v>Investeeringud ettevõtlusesse, nende kaudu nii uute ettevõtete loomine kui ka olemasolevate laiendamine, lisanduvad uued töökohad, eelkõige keskmisest kõrgema palgaga. Töökohtade lisandumine vähendab tööalast väljarännet saartelt ning välismaal ja mandril töötajate arvu. SKT kasv.
1) Saare maakonna ja saaremaiste toodete vastastikku seotud ühisturundus. Lisandunud on vähemalt 1 atraktiivne turismiteenus, turistide arvu kahanemine on asendunud kasvuga. 
2) Teemaparkide jm pereturismi toodete arendamine. Vähemalt 1 lisandunud turismiteenus. 
3) Loomemaja rajamine ja selle kaudu teiste sektorite toetamine. On lisandunud uusi loomeettevõtjaid, hõbemajanduslikke ettevõtjaid ning töökohtid. 
Erinevate tegevuste müügitulu maakonnas 530 mln eurot, investeeringute arv ja maht teadmata, vähemalt 1 lisandunud välisinvesteering, loodud töökohtade arv-20- 50.</v>
      </c>
      <c r="D13" s="30" t="str">
        <f ca="1">INDIRECT("'"&amp;$A13&amp;"'!d24")</f>
        <v>Ettevalmistatud turundusalaste jm materjalide ja projektide arv, vastavasisuliste esitluste ja osalenute arv, teenindatud investorite arv, esitatud pakkumiste arv, maakonda toodud investeeringud,seotud sektorite müügitulu kasv</v>
      </c>
      <c r="E13" s="30" t="str">
        <f ca="1">INDIRECT("'"&amp;$A13&amp;"'!d26")</f>
        <v>Saare maakonna majandusülevaade on uuendatud, turismivaldkonna terviklik arendus- ja turundusplaan on olemas ja osaliselt ellu viidud, vähemalt 2 arendusprojekti (sh loome- ja hõbemajanduse edendamiseks).</v>
      </c>
      <c r="F13" s="30" t="str">
        <f ca="1">INDIRECT("'"&amp;$A13&amp;"'!f33")</f>
        <v>SAK, Lääne-Eesti MAK võrgustik, EAS, maakonna kinnisvaraettevõtted, omavalitsused, TTÜ Kuressaare Kolledž, MTÜ Saarte Turismiarenduskeskus</v>
      </c>
      <c r="G13" s="30" t="str">
        <f ca="1">INDIRECT("'"&amp;$A13&amp;"'!f48")</f>
        <v>01.08.2015 - 31.12.2016</v>
      </c>
      <c r="H13" s="57">
        <f ca="1">INDIRECT("'"&amp;$A13&amp;"'!d62")</f>
        <v>1766</v>
      </c>
      <c r="I13" s="82">
        <f ca="1">H13/E8</f>
        <v>1.6218946595031456E-2</v>
      </c>
    </row>
    <row r="14" spans="1:9" ht="117.75" customHeight="1" thickBot="1">
      <c r="A14" s="3">
        <v>3</v>
      </c>
      <c r="B14" s="29" t="str">
        <f t="shared" ca="1" si="0"/>
        <v>Noorte ettevõtlikkust ja ettevõtluskeskkonda toetavad tegevused</v>
      </c>
      <c r="C14" s="30" t="str">
        <f t="shared" ca="1" si="1"/>
        <v>Tegevuse eesmärgiks on Saaremaa noorte ettevõtliku hoiaku edendamine läbi ettevõtlusalaste ühistegemiste ja koolituste ning maakonna äärealade ettevõtluskeskkonna kasvu toetamine Kuressaare linna ja lähiümbruse tasemest lähtuvalt. Saare maakond konkureerib edukalt Eesti suurimate linnapiirkondadega ja välisriikidega noorte elanike pärast. Maakonna äärealade ettevõtlus kasvab vähemalt sama kiiresti kui Kuressaares ja linna lähiümbruses.</v>
      </c>
      <c r="D14" s="30" t="str">
        <f ca="1">INDIRECT("'"&amp;$A14&amp;"'!d24")</f>
        <v>Osalenud õpilaste arv, Ettevõtliku kooli projektiga liitunud koolide arv, toimunud ürituste  ja nendel osalenute arv</v>
      </c>
      <c r="E14" s="30" t="str">
        <f ca="1">INDIRECT("'"&amp;$A14&amp;"'!d26")</f>
        <v>Saaremaa Päikese üritusel osalejaid 700 õpilast, Ettevõtliku kooliga on liitunud 5 kooli, Ettevõtlussuunalised tugitegevused viiakse ellu tegevuskava järgi.</v>
      </c>
      <c r="F14" s="30" t="str">
        <f ca="1">INDIRECT("'"&amp;$A14&amp;"'!f33")</f>
        <v>SAK, KOV-id, SEL, Töötukassa</v>
      </c>
      <c r="G14" s="30" t="str">
        <f ca="1">INDIRECT("'"&amp;$A14&amp;"'!f45")</f>
        <v>01.08.2015 - 31.12.2016</v>
      </c>
      <c r="H14" s="57">
        <f ca="1">INDIRECT("'"&amp;$A14&amp;"'!d53")</f>
        <v>2500</v>
      </c>
      <c r="I14" s="82">
        <f ca="1">H14/E8</f>
        <v>2.2960003673600588E-2</v>
      </c>
    </row>
    <row r="15" spans="1:9" ht="15.75" thickBot="1">
      <c r="B15" s="6"/>
      <c r="C15" s="6"/>
      <c r="D15" s="6"/>
      <c r="E15" s="6"/>
      <c r="G15" s="6"/>
      <c r="H15" s="93">
        <f ca="1">SUM(H12:H14)</f>
        <v>25441</v>
      </c>
      <c r="I15" s="83">
        <f ca="1">H15/E8</f>
        <v>0.23365018138402902</v>
      </c>
    </row>
    <row r="16" spans="1:9">
      <c r="A16" s="66" t="s">
        <v>55</v>
      </c>
    </row>
    <row r="17" spans="1:6" ht="15.75" thickBot="1">
      <c r="A17" s="4" t="s">
        <v>3</v>
      </c>
      <c r="B17" s="4" t="s">
        <v>147</v>
      </c>
      <c r="C17" s="104" t="s">
        <v>61</v>
      </c>
      <c r="D17" s="105"/>
      <c r="E17" s="105"/>
      <c r="F17" s="105"/>
    </row>
    <row r="18" spans="1:6" s="46" customFormat="1" ht="65.25" customHeight="1" thickTop="1">
      <c r="A18" s="45" t="s">
        <v>56</v>
      </c>
      <c r="B18" s="5" t="s">
        <v>149</v>
      </c>
      <c r="C18" s="106" t="s">
        <v>256</v>
      </c>
      <c r="D18" s="106"/>
      <c r="E18" s="106"/>
      <c r="F18" s="106"/>
    </row>
    <row r="19" spans="1:6" ht="29.25" customHeight="1">
      <c r="A19" s="3" t="s">
        <v>57</v>
      </c>
      <c r="B19" s="3" t="s">
        <v>150</v>
      </c>
      <c r="C19" s="103" t="s">
        <v>152</v>
      </c>
      <c r="D19" s="103"/>
      <c r="E19" s="103"/>
      <c r="F19" s="103"/>
    </row>
    <row r="20" spans="1:6">
      <c r="A20" s="3" t="s">
        <v>58</v>
      </c>
      <c r="B20" s="3" t="s">
        <v>150</v>
      </c>
      <c r="C20" s="103" t="s">
        <v>153</v>
      </c>
      <c r="D20" s="103"/>
      <c r="E20" s="103"/>
      <c r="F20" s="103"/>
    </row>
    <row r="21" spans="1:6" ht="32.25" customHeight="1">
      <c r="A21" s="3" t="s">
        <v>59</v>
      </c>
      <c r="B21" s="3" t="s">
        <v>151</v>
      </c>
      <c r="C21" s="103" t="s">
        <v>257</v>
      </c>
      <c r="D21" s="103"/>
      <c r="E21" s="103"/>
      <c r="F21" s="103"/>
    </row>
    <row r="22" spans="1:6" ht="99" customHeight="1">
      <c r="A22" s="3" t="s">
        <v>60</v>
      </c>
      <c r="B22" s="3" t="s">
        <v>149</v>
      </c>
      <c r="C22" s="103" t="s">
        <v>258</v>
      </c>
      <c r="D22" s="103"/>
      <c r="E22" s="103"/>
      <c r="F22" s="103"/>
    </row>
    <row r="24" spans="1:6">
      <c r="A24" s="66" t="s">
        <v>22</v>
      </c>
    </row>
    <row r="25" spans="1:6" ht="15.75" thickBot="1">
      <c r="A25" s="4" t="s">
        <v>3</v>
      </c>
      <c r="B25" s="4" t="s">
        <v>4</v>
      </c>
      <c r="C25" s="4" t="s">
        <v>5</v>
      </c>
    </row>
    <row r="26" spans="1:6" s="46" customFormat="1" ht="60.75" thickTop="1">
      <c r="A26" s="5" t="s">
        <v>148</v>
      </c>
      <c r="B26" s="49" t="s">
        <v>163</v>
      </c>
      <c r="C26" s="91">
        <v>17422</v>
      </c>
    </row>
    <row r="27" spans="1:6" ht="15.75" thickBot="1">
      <c r="B27" s="1" t="s">
        <v>6</v>
      </c>
      <c r="C27" s="92">
        <f>SUM(C26:C26)</f>
        <v>17422</v>
      </c>
    </row>
  </sheetData>
  <mergeCells count="7">
    <mergeCell ref="G2:I2"/>
    <mergeCell ref="C22:F22"/>
    <mergeCell ref="C17:F17"/>
    <mergeCell ref="C18:F18"/>
    <mergeCell ref="C19:F19"/>
    <mergeCell ref="C20:F20"/>
    <mergeCell ref="C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85"/>
  <sheetViews>
    <sheetView topLeftCell="A4" zoomScale="90" zoomScaleNormal="90" workbookViewId="0">
      <selection activeCell="D3" sqref="D3"/>
    </sheetView>
  </sheetViews>
  <sheetFormatPr defaultRowHeight="15"/>
  <cols>
    <col min="1" max="1" width="25.140625" style="1" customWidth="1"/>
    <col min="2" max="2" width="21.7109375" style="1" customWidth="1"/>
    <col min="3" max="3" width="41.5703125" style="1" customWidth="1"/>
    <col min="4" max="4" width="21.7109375" style="1" customWidth="1"/>
    <col min="5" max="5" width="36.42578125" style="1" customWidth="1"/>
    <col min="6" max="6" width="26.5703125" style="1" customWidth="1"/>
    <col min="7" max="7" width="15.42578125" style="1" customWidth="1"/>
    <col min="8" max="8" width="16" style="1" customWidth="1"/>
    <col min="9" max="9" width="23.28515625" style="1" customWidth="1"/>
    <col min="10" max="16384" width="9.140625" style="1"/>
  </cols>
  <sheetData>
    <row r="1" spans="1:9" ht="27.75" customHeight="1">
      <c r="A1" s="23" t="str">
        <f>Koond!A1</f>
        <v xml:space="preserve">Lisa 2  - PIIRKONDLIKE ALGATUSTE TUGIPROGRAMMI 2015-2016  vorm </v>
      </c>
      <c r="B1" s="11"/>
      <c r="C1" s="11"/>
    </row>
    <row r="2" spans="1:9" ht="27" customHeight="1">
      <c r="A2" s="20" t="s">
        <v>33</v>
      </c>
      <c r="G2" s="102"/>
      <c r="H2" s="102"/>
      <c r="I2" s="102"/>
    </row>
    <row r="3" spans="1:9" ht="17.25" customHeight="1">
      <c r="A3" s="20" t="s">
        <v>34</v>
      </c>
      <c r="G3" s="68"/>
      <c r="H3" s="68"/>
      <c r="I3" s="68"/>
    </row>
    <row r="4" spans="1:9" ht="27.75" customHeight="1">
      <c r="A4" s="21" t="str">
        <f>Koond!A4</f>
        <v>Saare maakonna piirkondlike algatuste tugiprogramm</v>
      </c>
      <c r="G4" s="68"/>
      <c r="H4" s="68"/>
      <c r="I4" s="68"/>
    </row>
    <row r="5" spans="1:9" ht="27.75" customHeight="1">
      <c r="A5" s="21"/>
      <c r="G5" s="68"/>
      <c r="H5" s="68"/>
      <c r="I5" s="68"/>
    </row>
    <row r="6" spans="1:9" ht="18.75">
      <c r="A6" s="22" t="s">
        <v>54</v>
      </c>
      <c r="B6" s="80" t="str">
        <f ca="1">MID(CELL("filename",A3),FIND("]",CELL("filename",A3))+1,256)</f>
        <v>1</v>
      </c>
      <c r="C6" s="11"/>
    </row>
    <row r="7" spans="1:9" ht="19.5" customHeight="1">
      <c r="A7" s="27" t="s">
        <v>62</v>
      </c>
      <c r="B7" s="139" t="s">
        <v>237</v>
      </c>
      <c r="C7" s="140"/>
      <c r="D7" s="140"/>
      <c r="E7" s="117"/>
    </row>
    <row r="8" spans="1:9">
      <c r="B8" s="17"/>
    </row>
    <row r="9" spans="1:9" ht="20.25" customHeight="1">
      <c r="A9" s="131" t="s">
        <v>35</v>
      </c>
      <c r="B9" s="118"/>
    </row>
    <row r="10" spans="1:9" ht="18.75" customHeight="1">
      <c r="A10" s="132" t="s">
        <v>7</v>
      </c>
      <c r="B10" s="133"/>
      <c r="C10" s="133"/>
      <c r="D10" s="133"/>
      <c r="E10" s="134"/>
    </row>
    <row r="11" spans="1:9" ht="174" customHeight="1" thickBot="1">
      <c r="A11" s="135" t="s">
        <v>238</v>
      </c>
      <c r="B11" s="135"/>
      <c r="C11" s="135"/>
      <c r="D11" s="135"/>
      <c r="E11" s="135"/>
    </row>
    <row r="12" spans="1:9" ht="76.5" customHeight="1" thickTop="1" thickBot="1">
      <c r="A12" s="37" t="s">
        <v>65</v>
      </c>
      <c r="B12" s="136" t="s">
        <v>160</v>
      </c>
      <c r="C12" s="136"/>
      <c r="D12" s="136"/>
      <c r="E12" s="136"/>
    </row>
    <row r="13" spans="1:9" ht="217.5" customHeight="1" thickTop="1" thickBot="1">
      <c r="A13" s="34" t="s">
        <v>28</v>
      </c>
      <c r="B13" s="103" t="s">
        <v>243</v>
      </c>
      <c r="C13" s="137"/>
      <c r="D13" s="137"/>
      <c r="E13" s="137"/>
      <c r="F13" s="96" t="s">
        <v>190</v>
      </c>
    </row>
    <row r="14" spans="1:9" ht="46.5" customHeight="1" thickTop="1" thickBot="1">
      <c r="A14" s="34" t="s">
        <v>66</v>
      </c>
      <c r="B14" s="103"/>
      <c r="C14" s="137"/>
      <c r="D14" s="137"/>
      <c r="E14" s="137"/>
    </row>
    <row r="15" spans="1:9" ht="15.75" thickTop="1"/>
    <row r="16" spans="1:9">
      <c r="A16" s="38" t="s">
        <v>36</v>
      </c>
    </row>
    <row r="17" spans="1:9" ht="60" customHeight="1">
      <c r="A17" s="138" t="s">
        <v>68</v>
      </c>
      <c r="B17" s="138"/>
      <c r="C17" s="138"/>
      <c r="D17" s="138"/>
      <c r="E17" s="138"/>
      <c r="F17" s="138"/>
    </row>
    <row r="18" spans="1:9" ht="3" hidden="1" customHeight="1">
      <c r="A18" s="138"/>
      <c r="B18" s="138"/>
      <c r="C18" s="138"/>
      <c r="D18" s="138"/>
      <c r="E18" s="138"/>
      <c r="F18" s="138"/>
      <c r="G18" s="32"/>
      <c r="H18" s="32"/>
      <c r="I18" s="6"/>
    </row>
    <row r="19" spans="1:9" hidden="1">
      <c r="A19" s="138"/>
      <c r="B19" s="138"/>
      <c r="C19" s="138"/>
      <c r="D19" s="138"/>
      <c r="E19" s="138"/>
      <c r="F19" s="138"/>
      <c r="G19" s="10"/>
      <c r="H19" s="9"/>
    </row>
    <row r="20" spans="1:9" hidden="1">
      <c r="A20" s="138"/>
      <c r="B20" s="138"/>
      <c r="C20" s="138"/>
      <c r="D20" s="138"/>
      <c r="E20" s="138"/>
      <c r="F20" s="138"/>
      <c r="G20" s="10"/>
      <c r="H20" s="9"/>
    </row>
    <row r="21" spans="1:9" ht="15" customHeight="1">
      <c r="A21" s="73"/>
      <c r="B21" s="126" t="s">
        <v>29</v>
      </c>
      <c r="C21" s="127"/>
      <c r="D21" s="128" t="s">
        <v>9</v>
      </c>
      <c r="E21" s="128"/>
    </row>
    <row r="22" spans="1:9" ht="141" customHeight="1">
      <c r="A22" s="35" t="s">
        <v>67</v>
      </c>
      <c r="B22" s="126" t="s">
        <v>247</v>
      </c>
      <c r="C22" s="127"/>
      <c r="D22" s="128" t="s">
        <v>245</v>
      </c>
      <c r="E22" s="128"/>
    </row>
    <row r="23" spans="1:9" ht="185.25" customHeight="1">
      <c r="A23" s="36" t="s">
        <v>23</v>
      </c>
      <c r="B23" s="126" t="s">
        <v>246</v>
      </c>
      <c r="C23" s="129"/>
      <c r="D23" s="128" t="s">
        <v>248</v>
      </c>
      <c r="E23" s="130"/>
    </row>
    <row r="24" spans="1:9" ht="54.75" customHeight="1">
      <c r="A24" s="36" t="s">
        <v>37</v>
      </c>
      <c r="B24" s="126" t="s">
        <v>249</v>
      </c>
      <c r="C24" s="129"/>
      <c r="D24" s="126" t="s">
        <v>249</v>
      </c>
      <c r="E24" s="129"/>
    </row>
    <row r="25" spans="1:9" ht="64.5" customHeight="1">
      <c r="A25" s="36" t="s">
        <v>38</v>
      </c>
      <c r="B25" s="126" t="s">
        <v>250</v>
      </c>
      <c r="C25" s="127"/>
      <c r="D25" s="128" t="s">
        <v>251</v>
      </c>
      <c r="E25" s="128"/>
    </row>
    <row r="26" spans="1:9" ht="65.25" customHeight="1">
      <c r="A26" s="36" t="s">
        <v>64</v>
      </c>
      <c r="B26" s="126" t="s">
        <v>252</v>
      </c>
      <c r="C26" s="127"/>
      <c r="D26" s="128" t="s">
        <v>252</v>
      </c>
      <c r="E26" s="128"/>
    </row>
    <row r="27" spans="1:9" ht="67.5" customHeight="1">
      <c r="A27" s="36" t="s">
        <v>39</v>
      </c>
      <c r="B27" s="126" t="s">
        <v>253</v>
      </c>
      <c r="C27" s="127"/>
      <c r="D27" s="126" t="s">
        <v>253</v>
      </c>
      <c r="E27" s="127"/>
    </row>
    <row r="28" spans="1:9" ht="41.25" customHeight="1">
      <c r="A28" s="36" t="s">
        <v>8</v>
      </c>
      <c r="B28" s="126" t="s">
        <v>254</v>
      </c>
      <c r="C28" s="127"/>
      <c r="D28" s="126" t="s">
        <v>254</v>
      </c>
      <c r="E28" s="127"/>
    </row>
    <row r="29" spans="1:9">
      <c r="A29" s="24"/>
      <c r="B29" s="8"/>
      <c r="C29" s="8"/>
      <c r="D29" s="8"/>
      <c r="E29" s="9"/>
      <c r="F29" s="10"/>
      <c r="G29" s="10"/>
      <c r="H29" s="9"/>
    </row>
    <row r="30" spans="1:9">
      <c r="A30" s="38" t="s">
        <v>40</v>
      </c>
      <c r="G30" s="10"/>
      <c r="H30" s="9"/>
    </row>
    <row r="31" spans="1:9" ht="409.5" customHeight="1">
      <c r="A31" s="110" t="s">
        <v>244</v>
      </c>
      <c r="B31" s="111"/>
      <c r="C31" s="111"/>
      <c r="D31" s="111"/>
      <c r="E31" s="111"/>
      <c r="F31" s="10"/>
      <c r="G31" s="10"/>
      <c r="H31" s="10"/>
    </row>
    <row r="32" spans="1:9" ht="25.5" customHeight="1">
      <c r="A32" s="24"/>
      <c r="B32" s="8"/>
      <c r="C32" s="8"/>
      <c r="D32" s="8"/>
      <c r="E32" s="9"/>
      <c r="F32" s="10"/>
      <c r="G32" s="10"/>
      <c r="H32" s="9"/>
    </row>
    <row r="33" spans="1:8">
      <c r="A33" s="24"/>
      <c r="B33" s="8"/>
      <c r="C33" s="8"/>
      <c r="D33" s="8"/>
      <c r="E33" s="9"/>
      <c r="F33" s="10"/>
      <c r="G33" s="10"/>
      <c r="H33" s="9"/>
    </row>
    <row r="34" spans="1:8">
      <c r="A34" s="24"/>
      <c r="B34" s="8"/>
      <c r="C34" s="8"/>
      <c r="D34" s="8"/>
      <c r="E34" s="9"/>
      <c r="F34" s="10"/>
      <c r="G34" s="10"/>
      <c r="H34" s="9"/>
    </row>
    <row r="35" spans="1:8">
      <c r="A35" s="24"/>
      <c r="B35" s="8"/>
      <c r="C35" s="8"/>
      <c r="D35" s="8"/>
      <c r="E35" s="9"/>
      <c r="F35" s="10"/>
      <c r="G35" s="10"/>
      <c r="H35" s="9"/>
    </row>
    <row r="36" spans="1:8" ht="79.5" customHeight="1">
      <c r="A36" s="39" t="s">
        <v>41</v>
      </c>
      <c r="B36" s="8"/>
      <c r="C36" s="8"/>
      <c r="D36" s="8"/>
      <c r="E36" s="118" t="s">
        <v>240</v>
      </c>
      <c r="F36" s="119"/>
      <c r="G36" s="10"/>
      <c r="H36" s="9"/>
    </row>
    <row r="37" spans="1:8" ht="15.75" thickBot="1">
      <c r="A37" s="34" t="s">
        <v>21</v>
      </c>
      <c r="B37" s="112" t="s">
        <v>42</v>
      </c>
      <c r="C37" s="113"/>
      <c r="D37" s="34" t="s">
        <v>10</v>
      </c>
    </row>
    <row r="38" spans="1:8" s="46" customFormat="1" ht="30.75" thickTop="1">
      <c r="A38" s="89" t="s">
        <v>213</v>
      </c>
      <c r="B38" s="114" t="s">
        <v>172</v>
      </c>
      <c r="C38" s="115"/>
      <c r="D38" s="70"/>
    </row>
    <row r="39" spans="1:8" ht="60">
      <c r="A39" s="88" t="s">
        <v>239</v>
      </c>
      <c r="B39" s="116" t="s">
        <v>173</v>
      </c>
      <c r="C39" s="117"/>
      <c r="D39" s="69"/>
    </row>
    <row r="40" spans="1:8" ht="30">
      <c r="A40" s="88" t="s">
        <v>213</v>
      </c>
      <c r="B40" s="116" t="s">
        <v>174</v>
      </c>
      <c r="C40" s="117"/>
      <c r="D40" s="69"/>
      <c r="E40" s="9"/>
    </row>
    <row r="41" spans="1:8" ht="36" customHeight="1">
      <c r="A41" s="74" t="s">
        <v>111</v>
      </c>
      <c r="B41" s="116" t="s">
        <v>175</v>
      </c>
      <c r="C41" s="117"/>
      <c r="D41" s="69"/>
    </row>
    <row r="42" spans="1:8" ht="60">
      <c r="A42" s="76" t="s">
        <v>164</v>
      </c>
      <c r="B42" s="141" t="s">
        <v>165</v>
      </c>
      <c r="C42" s="142"/>
      <c r="D42" s="76"/>
    </row>
    <row r="43" spans="1:8" ht="29.25" customHeight="1">
      <c r="A43" s="78" t="s">
        <v>113</v>
      </c>
      <c r="B43" s="116" t="s">
        <v>114</v>
      </c>
      <c r="C43" s="117"/>
      <c r="D43" s="75"/>
    </row>
    <row r="44" spans="1:8" ht="60.75" customHeight="1">
      <c r="A44" s="78" t="s">
        <v>72</v>
      </c>
      <c r="B44" s="116" t="s">
        <v>176</v>
      </c>
      <c r="C44" s="117"/>
      <c r="D44" s="75"/>
    </row>
    <row r="45" spans="1:8">
      <c r="A45" s="45" t="s">
        <v>115</v>
      </c>
      <c r="B45" s="143" t="s">
        <v>116</v>
      </c>
      <c r="C45" s="142"/>
      <c r="D45" s="76"/>
    </row>
    <row r="46" spans="1:8" ht="45">
      <c r="A46" s="75" t="s">
        <v>167</v>
      </c>
      <c r="B46" s="116" t="s">
        <v>177</v>
      </c>
      <c r="C46" s="144"/>
      <c r="D46" s="75"/>
    </row>
    <row r="47" spans="1:8" ht="29.25" customHeight="1">
      <c r="A47" s="75" t="s">
        <v>168</v>
      </c>
      <c r="B47" s="116" t="s">
        <v>178</v>
      </c>
      <c r="C47" s="144"/>
      <c r="D47" s="75"/>
    </row>
    <row r="48" spans="1:8" ht="29.25" customHeight="1">
      <c r="A48" s="75" t="s">
        <v>72</v>
      </c>
      <c r="B48" s="116" t="s">
        <v>179</v>
      </c>
      <c r="C48" s="117"/>
      <c r="D48" s="75"/>
    </row>
    <row r="49" spans="1:8" ht="30">
      <c r="A49" s="75" t="s">
        <v>169</v>
      </c>
      <c r="B49" s="103" t="s">
        <v>123</v>
      </c>
      <c r="C49" s="103"/>
      <c r="D49" s="75"/>
    </row>
    <row r="50" spans="1:8">
      <c r="B50" s="8"/>
      <c r="C50" s="8"/>
      <c r="D50" s="8"/>
      <c r="E50" s="9"/>
      <c r="F50" s="10"/>
      <c r="G50" s="10"/>
      <c r="H50" s="9"/>
    </row>
    <row r="52" spans="1:8" ht="30">
      <c r="A52" s="38" t="s">
        <v>43</v>
      </c>
    </row>
    <row r="53" spans="1:8" ht="30.75" thickBot="1">
      <c r="A53" s="69"/>
      <c r="B53" s="72" t="s">
        <v>45</v>
      </c>
      <c r="C53" s="34" t="s">
        <v>47</v>
      </c>
      <c r="D53" s="34" t="s">
        <v>46</v>
      </c>
      <c r="E53" s="34" t="s">
        <v>10</v>
      </c>
      <c r="G53" s="6"/>
    </row>
    <row r="54" spans="1:8" ht="76.5" customHeight="1" thickTop="1">
      <c r="A54" s="77" t="s">
        <v>171</v>
      </c>
      <c r="B54" s="50" t="s">
        <v>87</v>
      </c>
      <c r="C54" s="54">
        <v>42735</v>
      </c>
      <c r="D54" s="45" t="s">
        <v>88</v>
      </c>
      <c r="E54" s="26" t="s">
        <v>89</v>
      </c>
      <c r="G54" s="6"/>
    </row>
    <row r="55" spans="1:8" ht="15.75" thickBot="1">
      <c r="B55" s="69"/>
    </row>
    <row r="56" spans="1:8" ht="15.75" thickBot="1">
      <c r="A56" s="1" t="s">
        <v>11</v>
      </c>
      <c r="B56" s="51">
        <v>42217</v>
      </c>
      <c r="C56" s="52">
        <v>42735</v>
      </c>
      <c r="E56" s="28" t="str">
        <f>B56&amp;" -"&amp;C56</f>
        <v>42217 -42735</v>
      </c>
      <c r="F56" s="55" t="str">
        <f>TEXT(B56,"dd.mm.yyyy")&amp;" - "&amp;TEXT(C56,"dd.mm.yyyy")</f>
        <v>01.08.2015 - 31.12.2016</v>
      </c>
    </row>
    <row r="57" spans="1:8">
      <c r="B57" s="25"/>
      <c r="C57" s="25"/>
    </row>
    <row r="58" spans="1:8">
      <c r="A58" s="120" t="s">
        <v>12</v>
      </c>
      <c r="B58" s="121"/>
    </row>
    <row r="59" spans="1:8" ht="15.75" thickBot="1">
      <c r="A59" s="14" t="s">
        <v>32</v>
      </c>
      <c r="B59" s="14" t="s">
        <v>13</v>
      </c>
      <c r="C59" s="14" t="s">
        <v>30</v>
      </c>
      <c r="D59" s="14" t="s">
        <v>14</v>
      </c>
    </row>
    <row r="60" spans="1:8" s="46" customFormat="1" ht="48" thickTop="1">
      <c r="A60" s="49" t="s">
        <v>188</v>
      </c>
      <c r="B60" s="49" t="s">
        <v>91</v>
      </c>
      <c r="C60" s="49" t="s">
        <v>213</v>
      </c>
      <c r="D60" s="61">
        <f>334.5*12</f>
        <v>4014</v>
      </c>
      <c r="E60" s="94" t="s">
        <v>234</v>
      </c>
      <c r="F60" s="94"/>
    </row>
    <row r="61" spans="1:8" s="46" customFormat="1" ht="30">
      <c r="A61" s="48" t="s">
        <v>112</v>
      </c>
      <c r="B61" s="48" t="s">
        <v>74</v>
      </c>
      <c r="C61" s="49" t="s">
        <v>213</v>
      </c>
      <c r="D61" s="61">
        <v>1961</v>
      </c>
    </row>
    <row r="62" spans="1:8" s="46" customFormat="1" ht="30">
      <c r="A62" s="48" t="s">
        <v>75</v>
      </c>
      <c r="B62" s="48" t="s">
        <v>76</v>
      </c>
      <c r="C62" s="49" t="s">
        <v>213</v>
      </c>
      <c r="D62" s="61">
        <v>2000</v>
      </c>
    </row>
    <row r="63" spans="1:8" ht="30">
      <c r="A63" s="71" t="s">
        <v>77</v>
      </c>
      <c r="B63" s="71" t="s">
        <v>78</v>
      </c>
      <c r="C63" s="49" t="s">
        <v>213</v>
      </c>
      <c r="D63" s="61">
        <v>2000</v>
      </c>
    </row>
    <row r="64" spans="1:8" ht="60">
      <c r="A64" s="71" t="s">
        <v>79</v>
      </c>
      <c r="B64" s="71" t="s">
        <v>80</v>
      </c>
      <c r="C64" s="71" t="s">
        <v>72</v>
      </c>
      <c r="D64" s="61">
        <v>2000</v>
      </c>
    </row>
    <row r="65" spans="1:4" ht="60">
      <c r="A65" s="48" t="s">
        <v>81</v>
      </c>
      <c r="B65" s="49" t="s">
        <v>137</v>
      </c>
      <c r="C65" s="48" t="s">
        <v>119</v>
      </c>
      <c r="D65" s="61">
        <v>1000</v>
      </c>
    </row>
    <row r="66" spans="1:4" ht="60">
      <c r="A66" s="48" t="s">
        <v>125</v>
      </c>
      <c r="B66" s="49" t="s">
        <v>136</v>
      </c>
      <c r="C66" s="48" t="s">
        <v>119</v>
      </c>
      <c r="D66" s="61">
        <v>2000</v>
      </c>
    </row>
    <row r="67" spans="1:4" ht="30">
      <c r="A67" s="79" t="s">
        <v>118</v>
      </c>
      <c r="B67" s="79" t="s">
        <v>166</v>
      </c>
      <c r="C67" s="48" t="s">
        <v>119</v>
      </c>
      <c r="D67" s="62">
        <v>3000</v>
      </c>
    </row>
    <row r="68" spans="1:4" ht="30">
      <c r="A68" s="48" t="s">
        <v>82</v>
      </c>
      <c r="B68" s="49" t="s">
        <v>74</v>
      </c>
      <c r="C68" s="48" t="s">
        <v>126</v>
      </c>
      <c r="D68" s="61">
        <v>1000</v>
      </c>
    </row>
    <row r="69" spans="1:4" ht="30">
      <c r="A69" s="79" t="s">
        <v>117</v>
      </c>
      <c r="B69" s="79" t="s">
        <v>154</v>
      </c>
      <c r="C69" s="48" t="s">
        <v>126</v>
      </c>
      <c r="D69" s="62">
        <v>1000</v>
      </c>
    </row>
    <row r="70" spans="1:4" ht="60">
      <c r="A70" s="79" t="s">
        <v>127</v>
      </c>
      <c r="B70" s="79" t="s">
        <v>155</v>
      </c>
      <c r="C70" s="48" t="s">
        <v>126</v>
      </c>
      <c r="D70" s="62">
        <v>1200</v>
      </c>
    </row>
    <row r="71" spans="1:4" ht="15.75" thickBot="1">
      <c r="A71" s="11"/>
      <c r="B71" s="11"/>
      <c r="C71" s="33" t="s">
        <v>15</v>
      </c>
      <c r="D71" s="63">
        <f>SUM(D60:D70)</f>
        <v>21175</v>
      </c>
    </row>
    <row r="72" spans="1:4" s="11" customFormat="1"/>
    <row r="73" spans="1:4" customFormat="1">
      <c r="A73" s="64" t="s">
        <v>31</v>
      </c>
      <c r="B73" s="18"/>
    </row>
    <row r="74" spans="1:4">
      <c r="A74" s="122" t="s">
        <v>16</v>
      </c>
      <c r="B74" s="122"/>
      <c r="C74" s="122" t="s">
        <v>181</v>
      </c>
      <c r="D74" s="122"/>
    </row>
    <row r="75" spans="1:4" ht="45" customHeight="1">
      <c r="A75" s="123" t="s">
        <v>132</v>
      </c>
      <c r="B75" s="124"/>
      <c r="C75" s="109" t="s">
        <v>182</v>
      </c>
      <c r="D75" s="125"/>
    </row>
    <row r="76" spans="1:4" ht="45.75" customHeight="1">
      <c r="A76" s="107" t="s">
        <v>124</v>
      </c>
      <c r="B76" s="108"/>
      <c r="C76" s="109" t="s">
        <v>133</v>
      </c>
      <c r="D76" s="109"/>
    </row>
    <row r="77" spans="1:4" ht="44.25" customHeight="1">
      <c r="A77" s="145" t="s">
        <v>162</v>
      </c>
      <c r="B77" s="124"/>
      <c r="C77" s="109" t="s">
        <v>134</v>
      </c>
      <c r="D77" s="125"/>
    </row>
    <row r="78" spans="1:4" ht="30.75" customHeight="1">
      <c r="A78" s="107" t="s">
        <v>187</v>
      </c>
      <c r="B78" s="108"/>
      <c r="C78" s="109" t="s">
        <v>135</v>
      </c>
      <c r="D78" s="109"/>
    </row>
    <row r="79" spans="1:4" ht="47.25" customHeight="1">
      <c r="A79" s="145" t="s">
        <v>184</v>
      </c>
      <c r="B79" s="124"/>
      <c r="C79" s="109" t="s">
        <v>183</v>
      </c>
      <c r="D79" s="125"/>
    </row>
    <row r="80" spans="1:4" ht="107.25" customHeight="1">
      <c r="A80" s="107" t="s">
        <v>185</v>
      </c>
      <c r="B80" s="108"/>
      <c r="C80" s="109" t="s">
        <v>186</v>
      </c>
      <c r="D80" s="109"/>
    </row>
    <row r="82" spans="3:4">
      <c r="C82" s="101"/>
    </row>
    <row r="84" spans="3:4">
      <c r="D84" s="99"/>
    </row>
    <row r="85" spans="3:4">
      <c r="D85" s="99"/>
    </row>
  </sheetData>
  <mergeCells count="55">
    <mergeCell ref="A80:B80"/>
    <mergeCell ref="C80:D80"/>
    <mergeCell ref="B42:C42"/>
    <mergeCell ref="B43:C43"/>
    <mergeCell ref="B44:C44"/>
    <mergeCell ref="B45:C45"/>
    <mergeCell ref="B46:C46"/>
    <mergeCell ref="B47:C47"/>
    <mergeCell ref="B48:C48"/>
    <mergeCell ref="B49:C49"/>
    <mergeCell ref="A77:B77"/>
    <mergeCell ref="C77:D77"/>
    <mergeCell ref="A78:B78"/>
    <mergeCell ref="C78:D78"/>
    <mergeCell ref="A79:B79"/>
    <mergeCell ref="C79:D79"/>
    <mergeCell ref="B22:C22"/>
    <mergeCell ref="D22:E22"/>
    <mergeCell ref="G2:I2"/>
    <mergeCell ref="A9:B9"/>
    <mergeCell ref="A10:E10"/>
    <mergeCell ref="A11:E11"/>
    <mergeCell ref="B12:E12"/>
    <mergeCell ref="B13:E13"/>
    <mergeCell ref="B14:E14"/>
    <mergeCell ref="A17:F20"/>
    <mergeCell ref="B21:C21"/>
    <mergeCell ref="D21:E21"/>
    <mergeCell ref="B7:E7"/>
    <mergeCell ref="B23:C23"/>
    <mergeCell ref="D23:E23"/>
    <mergeCell ref="B24:C24"/>
    <mergeCell ref="D24:E24"/>
    <mergeCell ref="B25:C25"/>
    <mergeCell ref="D25:E25"/>
    <mergeCell ref="B26:C26"/>
    <mergeCell ref="D26:E26"/>
    <mergeCell ref="B27:C27"/>
    <mergeCell ref="D27:E27"/>
    <mergeCell ref="B28:C28"/>
    <mergeCell ref="D28:E28"/>
    <mergeCell ref="A76:B76"/>
    <mergeCell ref="C76:D76"/>
    <mergeCell ref="A31:E31"/>
    <mergeCell ref="B37:C37"/>
    <mergeCell ref="B38:C38"/>
    <mergeCell ref="B39:C39"/>
    <mergeCell ref="B40:C40"/>
    <mergeCell ref="B41:C41"/>
    <mergeCell ref="E36:F36"/>
    <mergeCell ref="A58:B58"/>
    <mergeCell ref="A74:B74"/>
    <mergeCell ref="C74:D74"/>
    <mergeCell ref="A75:B75"/>
    <mergeCell ref="C75:D75"/>
  </mergeCells>
  <pageMargins left="0.70866141732283472" right="0.70866141732283472" top="0.74803149606299213" bottom="0.74803149606299213" header="0.31496062992125984" footer="0.31496062992125984"/>
  <pageSetup scale="60" orientation="portrait" r:id="rId1"/>
</worksheet>
</file>

<file path=xl/worksheets/sheet3.xml><?xml version="1.0" encoding="utf-8"?>
<worksheet xmlns="http://schemas.openxmlformats.org/spreadsheetml/2006/main" xmlns:r="http://schemas.openxmlformats.org/officeDocument/2006/relationships">
  <dimension ref="A1:I69"/>
  <sheetViews>
    <sheetView tabSelected="1" workbookViewId="0">
      <selection activeCell="F63" sqref="F63"/>
    </sheetView>
  </sheetViews>
  <sheetFormatPr defaultRowHeight="15"/>
  <cols>
    <col min="1" max="1" width="25.140625" style="1" customWidth="1"/>
    <col min="2" max="4" width="21.7109375" style="1" customWidth="1"/>
    <col min="5" max="5" width="23.5703125" style="1" customWidth="1"/>
    <col min="6" max="6" width="34.5703125" style="1" customWidth="1"/>
    <col min="7" max="7" width="15.42578125" style="1" customWidth="1"/>
    <col min="8" max="8" width="16" style="1" customWidth="1"/>
    <col min="9" max="9" width="23.28515625" style="1" customWidth="1"/>
    <col min="10" max="16384" width="9.140625" style="1"/>
  </cols>
  <sheetData>
    <row r="1" spans="1:9" ht="27.75" customHeight="1">
      <c r="A1" s="23" t="str">
        <f>Koond!A1</f>
        <v xml:space="preserve">Lisa 2  - PIIRKONDLIKE ALGATUSTE TUGIPROGRAMMI 2015-2016  vorm </v>
      </c>
      <c r="B1" s="11"/>
      <c r="C1" s="11"/>
    </row>
    <row r="2" spans="1:9" ht="27" customHeight="1">
      <c r="A2" s="20" t="s">
        <v>33</v>
      </c>
      <c r="G2" s="102"/>
      <c r="H2" s="102"/>
      <c r="I2" s="102"/>
    </row>
    <row r="3" spans="1:9" ht="17.25" customHeight="1">
      <c r="A3" s="20" t="s">
        <v>34</v>
      </c>
      <c r="G3" s="40"/>
      <c r="H3" s="40"/>
      <c r="I3" s="40"/>
    </row>
    <row r="4" spans="1:9" ht="27.75" customHeight="1">
      <c r="A4" s="21" t="str">
        <f>Koond!A4</f>
        <v>Saare maakonna piirkondlike algatuste tugiprogramm</v>
      </c>
      <c r="G4" s="40"/>
      <c r="H4" s="40"/>
      <c r="I4" s="40"/>
    </row>
    <row r="5" spans="1:9" ht="27.75" customHeight="1">
      <c r="A5" s="21"/>
      <c r="G5" s="40"/>
      <c r="H5" s="40"/>
      <c r="I5" s="40"/>
    </row>
    <row r="6" spans="1:9" ht="18.75">
      <c r="A6" s="22" t="s">
        <v>54</v>
      </c>
      <c r="B6" s="16" t="str">
        <f ca="1">MID(CELL("filename",A3),FIND("]",CELL("filename",A3))+1,256)</f>
        <v>2</v>
      </c>
      <c r="C6" s="11"/>
    </row>
    <row r="7" spans="1:9" ht="36" customHeight="1">
      <c r="A7" s="27" t="s">
        <v>62</v>
      </c>
      <c r="B7" s="139" t="s">
        <v>189</v>
      </c>
      <c r="C7" s="140"/>
      <c r="D7" s="140"/>
      <c r="E7" s="117"/>
    </row>
    <row r="8" spans="1:9">
      <c r="B8" s="17"/>
    </row>
    <row r="9" spans="1:9" ht="20.25" customHeight="1">
      <c r="A9" s="131" t="s">
        <v>35</v>
      </c>
      <c r="B9" s="118"/>
    </row>
    <row r="10" spans="1:9" ht="18.75" customHeight="1">
      <c r="A10" s="132" t="s">
        <v>7</v>
      </c>
      <c r="B10" s="133"/>
      <c r="C10" s="133"/>
      <c r="D10" s="133"/>
      <c r="E10" s="134"/>
    </row>
    <row r="11" spans="1:9" ht="167.25" customHeight="1" thickBot="1">
      <c r="A11" s="135" t="s">
        <v>218</v>
      </c>
      <c r="B11" s="135"/>
      <c r="C11" s="135"/>
      <c r="D11" s="135"/>
      <c r="E11" s="135"/>
    </row>
    <row r="12" spans="1:9" ht="76.5" customHeight="1" thickTop="1" thickBot="1">
      <c r="A12" s="37" t="s">
        <v>65</v>
      </c>
      <c r="B12" s="136" t="s">
        <v>160</v>
      </c>
      <c r="C12" s="136"/>
      <c r="D12" s="136"/>
      <c r="E12" s="136"/>
    </row>
    <row r="13" spans="1:9" ht="247.5" customHeight="1" thickTop="1" thickBot="1">
      <c r="A13" s="34" t="s">
        <v>28</v>
      </c>
      <c r="B13" s="103" t="s">
        <v>241</v>
      </c>
      <c r="C13" s="137"/>
      <c r="D13" s="137"/>
      <c r="E13" s="137"/>
      <c r="F13" s="86" t="s">
        <v>190</v>
      </c>
    </row>
    <row r="14" spans="1:9" ht="46.5" thickTop="1" thickBot="1">
      <c r="A14" s="34" t="s">
        <v>66</v>
      </c>
      <c r="B14" s="103" t="s">
        <v>191</v>
      </c>
      <c r="C14" s="137"/>
      <c r="D14" s="137"/>
      <c r="E14" s="137"/>
    </row>
    <row r="15" spans="1:9" ht="15.75" thickTop="1"/>
    <row r="16" spans="1:9">
      <c r="A16" s="38" t="s">
        <v>36</v>
      </c>
    </row>
    <row r="17" spans="1:9" ht="60" customHeight="1">
      <c r="A17" s="138" t="s">
        <v>68</v>
      </c>
      <c r="B17" s="138"/>
      <c r="C17" s="138"/>
      <c r="D17" s="138"/>
      <c r="E17" s="138"/>
      <c r="F17" s="138"/>
    </row>
    <row r="18" spans="1:9" ht="3" hidden="1" customHeight="1">
      <c r="A18" s="138"/>
      <c r="B18" s="138"/>
      <c r="C18" s="138"/>
      <c r="D18" s="138"/>
      <c r="E18" s="138"/>
      <c r="F18" s="138"/>
      <c r="G18" s="32"/>
      <c r="H18" s="32"/>
      <c r="I18" s="6"/>
    </row>
    <row r="19" spans="1:9" hidden="1">
      <c r="A19" s="138"/>
      <c r="B19" s="138"/>
      <c r="C19" s="138"/>
      <c r="D19" s="138"/>
      <c r="E19" s="138"/>
      <c r="F19" s="138"/>
      <c r="G19" s="10"/>
      <c r="H19" s="9"/>
    </row>
    <row r="20" spans="1:9" hidden="1">
      <c r="A20" s="138"/>
      <c r="B20" s="138"/>
      <c r="C20" s="138"/>
      <c r="D20" s="138"/>
      <c r="E20" s="138"/>
      <c r="F20" s="138"/>
      <c r="G20" s="10"/>
      <c r="H20" s="9"/>
    </row>
    <row r="21" spans="1:9">
      <c r="A21" s="42"/>
      <c r="B21" s="126" t="s">
        <v>29</v>
      </c>
      <c r="C21" s="127"/>
      <c r="D21" s="128" t="s">
        <v>9</v>
      </c>
      <c r="E21" s="128"/>
      <c r="F21" s="10"/>
      <c r="G21" s="10"/>
      <c r="H21" s="9"/>
    </row>
    <row r="22" spans="1:9" ht="165.75" customHeight="1">
      <c r="A22" s="35" t="s">
        <v>67</v>
      </c>
      <c r="B22" s="126" t="s">
        <v>192</v>
      </c>
      <c r="C22" s="129"/>
      <c r="D22" s="128" t="s">
        <v>193</v>
      </c>
      <c r="E22" s="130"/>
      <c r="F22" s="10"/>
      <c r="G22" s="10"/>
      <c r="H22" s="9"/>
    </row>
    <row r="23" spans="1:9" ht="200.25" customHeight="1">
      <c r="A23" s="36" t="s">
        <v>23</v>
      </c>
      <c r="B23" s="126" t="s">
        <v>194</v>
      </c>
      <c r="C23" s="129"/>
      <c r="D23" s="128" t="s">
        <v>195</v>
      </c>
      <c r="E23" s="130"/>
      <c r="F23" s="10"/>
      <c r="G23" s="10"/>
      <c r="H23" s="9"/>
    </row>
    <row r="24" spans="1:9" ht="96" customHeight="1">
      <c r="A24" s="36" t="s">
        <v>37</v>
      </c>
      <c r="B24" s="126" t="s">
        <v>196</v>
      </c>
      <c r="C24" s="129"/>
      <c r="D24" s="128" t="s">
        <v>197</v>
      </c>
      <c r="E24" s="130"/>
      <c r="F24" s="10"/>
      <c r="G24" s="10"/>
      <c r="H24" s="9"/>
    </row>
    <row r="25" spans="1:9" ht="123" customHeight="1">
      <c r="A25" s="36" t="s">
        <v>38</v>
      </c>
      <c r="B25" s="126" t="s">
        <v>198</v>
      </c>
      <c r="C25" s="129"/>
      <c r="D25" s="128" t="s">
        <v>199</v>
      </c>
      <c r="E25" s="130"/>
      <c r="F25" s="10"/>
      <c r="G25" s="10"/>
      <c r="H25" s="9"/>
    </row>
    <row r="26" spans="1:9" ht="80.25" customHeight="1">
      <c r="A26" s="36" t="s">
        <v>64</v>
      </c>
      <c r="B26" s="126" t="s">
        <v>200</v>
      </c>
      <c r="C26" s="129"/>
      <c r="D26" s="128" t="s">
        <v>201</v>
      </c>
      <c r="E26" s="130"/>
      <c r="F26" s="10"/>
      <c r="G26" s="10"/>
      <c r="H26" s="9"/>
    </row>
    <row r="27" spans="1:9" ht="53.25" customHeight="1">
      <c r="A27" s="36" t="s">
        <v>39</v>
      </c>
      <c r="B27" s="126" t="s">
        <v>202</v>
      </c>
      <c r="C27" s="129"/>
      <c r="D27" s="128" t="s">
        <v>203</v>
      </c>
      <c r="E27" s="130"/>
      <c r="F27" s="10"/>
      <c r="G27" s="10"/>
      <c r="H27" s="9"/>
    </row>
    <row r="28" spans="1:9" ht="43.5" customHeight="1">
      <c r="A28" s="36" t="s">
        <v>8</v>
      </c>
      <c r="B28" s="146" t="s">
        <v>110</v>
      </c>
      <c r="C28" s="129"/>
      <c r="D28" s="146" t="s">
        <v>110</v>
      </c>
      <c r="E28" s="129"/>
      <c r="F28" s="10"/>
      <c r="G28" s="10"/>
      <c r="H28" s="9"/>
    </row>
    <row r="29" spans="1:9">
      <c r="A29" s="24"/>
      <c r="B29" s="8"/>
      <c r="C29" s="8"/>
      <c r="D29" s="8"/>
      <c r="E29" s="9"/>
      <c r="F29" s="10"/>
      <c r="G29" s="10"/>
      <c r="H29" s="9"/>
    </row>
    <row r="30" spans="1:9">
      <c r="A30" s="38" t="s">
        <v>40</v>
      </c>
      <c r="G30" s="10"/>
      <c r="H30" s="9"/>
    </row>
    <row r="31" spans="1:9" ht="199.5" customHeight="1">
      <c r="A31" s="110" t="s">
        <v>255</v>
      </c>
      <c r="B31" s="111"/>
      <c r="C31" s="111"/>
      <c r="D31" s="111"/>
      <c r="E31" s="111"/>
      <c r="F31" s="10"/>
      <c r="G31" s="10"/>
      <c r="H31" s="10"/>
    </row>
    <row r="32" spans="1:9" ht="25.5" customHeight="1">
      <c r="A32" s="24"/>
      <c r="B32" s="8"/>
      <c r="C32" s="8"/>
      <c r="D32" s="8"/>
      <c r="E32" s="9"/>
      <c r="F32" s="10"/>
      <c r="G32" s="10"/>
      <c r="H32" s="9"/>
    </row>
    <row r="33" spans="1:8" ht="75">
      <c r="A33" s="39" t="s">
        <v>41</v>
      </c>
      <c r="B33" s="8"/>
      <c r="C33" s="8"/>
      <c r="D33" s="8"/>
      <c r="E33" s="9"/>
      <c r="F33" s="9" t="s">
        <v>215</v>
      </c>
      <c r="G33" s="10"/>
      <c r="H33" s="9"/>
    </row>
    <row r="34" spans="1:8" ht="46.5" customHeight="1" thickBot="1">
      <c r="A34" s="34" t="s">
        <v>21</v>
      </c>
      <c r="B34" s="112" t="s">
        <v>42</v>
      </c>
      <c r="C34" s="113"/>
      <c r="D34" s="34" t="s">
        <v>10</v>
      </c>
    </row>
    <row r="35" spans="1:8" ht="92.25" customHeight="1" thickTop="1">
      <c r="A35" s="60" t="s">
        <v>72</v>
      </c>
      <c r="B35" s="116" t="s">
        <v>204</v>
      </c>
      <c r="C35" s="117"/>
      <c r="D35" s="84" t="s">
        <v>205</v>
      </c>
    </row>
    <row r="36" spans="1:8" s="86" customFormat="1" ht="107.25" customHeight="1">
      <c r="A36" s="87" t="s">
        <v>206</v>
      </c>
      <c r="B36" s="116" t="s">
        <v>207</v>
      </c>
      <c r="C36" s="117"/>
      <c r="D36" s="84"/>
    </row>
    <row r="37" spans="1:8" s="86" customFormat="1" ht="44.25" customHeight="1">
      <c r="A37" s="87" t="s">
        <v>208</v>
      </c>
      <c r="B37" s="116" t="s">
        <v>214</v>
      </c>
      <c r="C37" s="117"/>
      <c r="D37" s="84"/>
    </row>
    <row r="38" spans="1:8" s="86" customFormat="1" ht="31.5" customHeight="1">
      <c r="A38" s="87" t="s">
        <v>209</v>
      </c>
      <c r="B38" s="116" t="s">
        <v>210</v>
      </c>
      <c r="C38" s="117"/>
      <c r="D38" s="84"/>
    </row>
    <row r="39" spans="1:8" s="86" customFormat="1" ht="30" customHeight="1">
      <c r="A39" s="87" t="s">
        <v>211</v>
      </c>
      <c r="B39" s="116" t="s">
        <v>212</v>
      </c>
      <c r="C39" s="117"/>
      <c r="D39" s="84"/>
    </row>
    <row r="40" spans="1:8" ht="33.75" customHeight="1">
      <c r="A40" s="67" t="s">
        <v>170</v>
      </c>
      <c r="B40" s="116" t="s">
        <v>138</v>
      </c>
      <c r="C40" s="117"/>
      <c r="D40" s="3"/>
    </row>
    <row r="41" spans="1:8" ht="30" customHeight="1">
      <c r="A41" s="84" t="s">
        <v>213</v>
      </c>
      <c r="B41" s="116" t="s">
        <v>139</v>
      </c>
      <c r="C41" s="117"/>
      <c r="D41" s="3"/>
    </row>
    <row r="42" spans="1:8" ht="15" customHeight="1">
      <c r="B42" s="8"/>
      <c r="C42" s="8"/>
      <c r="D42" s="8"/>
      <c r="E42" s="9"/>
      <c r="F42" s="10"/>
      <c r="G42" s="10"/>
      <c r="H42" s="9"/>
    </row>
    <row r="44" spans="1:8" ht="30" customHeight="1">
      <c r="A44" s="38" t="s">
        <v>43</v>
      </c>
    </row>
    <row r="45" spans="1:8" ht="30.75" thickBot="1">
      <c r="A45" s="3"/>
      <c r="B45" s="44" t="s">
        <v>45</v>
      </c>
      <c r="C45" s="34" t="s">
        <v>47</v>
      </c>
      <c r="D45" s="34" t="s">
        <v>46</v>
      </c>
      <c r="E45" s="34" t="s">
        <v>10</v>
      </c>
      <c r="G45" s="6"/>
      <c r="H45" s="6"/>
    </row>
    <row r="46" spans="1:8" ht="138.75" customHeight="1" thickTop="1">
      <c r="A46" s="56" t="s">
        <v>71</v>
      </c>
      <c r="B46" s="50" t="s">
        <v>87</v>
      </c>
      <c r="C46" s="54">
        <v>42735</v>
      </c>
      <c r="D46" s="45" t="s">
        <v>88</v>
      </c>
      <c r="E46" s="26" t="s">
        <v>89</v>
      </c>
      <c r="G46" s="6"/>
      <c r="H46" s="6"/>
    </row>
    <row r="47" spans="1:8" ht="15.75" thickBot="1">
      <c r="B47" s="3"/>
    </row>
    <row r="48" spans="1:8" ht="15.75" thickBot="1">
      <c r="A48" s="1" t="s">
        <v>11</v>
      </c>
      <c r="B48" s="51">
        <v>42217</v>
      </c>
      <c r="C48" s="52">
        <v>42735</v>
      </c>
      <c r="E48" s="28" t="str">
        <f>B48&amp;" -"&amp;C48</f>
        <v>42217 -42735</v>
      </c>
      <c r="F48" s="55" t="str">
        <f>TEXT(B48,"dd.mm.yyyy")&amp;" - "&amp;TEXT(C48,"dd.mm.yyyy")</f>
        <v>01.08.2015 - 31.12.2016</v>
      </c>
    </row>
    <row r="49" spans="1:8">
      <c r="B49" s="25"/>
      <c r="C49" s="25"/>
    </row>
    <row r="50" spans="1:8">
      <c r="A50" s="120" t="s">
        <v>12</v>
      </c>
      <c r="B50" s="121"/>
    </row>
    <row r="51" spans="1:8" ht="30.75" thickBot="1">
      <c r="A51" s="14" t="s">
        <v>32</v>
      </c>
      <c r="B51" s="14" t="s">
        <v>13</v>
      </c>
      <c r="C51" s="14" t="s">
        <v>30</v>
      </c>
      <c r="D51" s="14" t="s">
        <v>14</v>
      </c>
    </row>
    <row r="52" spans="1:8" s="46" customFormat="1" ht="64.5" customHeight="1" thickTop="1">
      <c r="A52" s="49" t="s">
        <v>92</v>
      </c>
      <c r="B52" s="49" t="s">
        <v>73</v>
      </c>
      <c r="C52" s="49" t="s">
        <v>72</v>
      </c>
      <c r="D52" s="61">
        <f>736*12</f>
        <v>8832</v>
      </c>
      <c r="E52" s="94" t="s">
        <v>232</v>
      </c>
    </row>
    <row r="53" spans="1:8" s="46" customFormat="1" ht="63">
      <c r="A53" s="49" t="s">
        <v>90</v>
      </c>
      <c r="B53" s="49" t="s">
        <v>73</v>
      </c>
      <c r="C53" s="49" t="s">
        <v>156</v>
      </c>
      <c r="D53" s="61">
        <f>736*12</f>
        <v>8832</v>
      </c>
      <c r="E53" s="94" t="s">
        <v>233</v>
      </c>
    </row>
    <row r="54" spans="1:8" s="46" customFormat="1" ht="30">
      <c r="A54" s="49" t="s">
        <v>259</v>
      </c>
      <c r="B54" s="49"/>
      <c r="C54" s="49" t="s">
        <v>72</v>
      </c>
      <c r="D54" s="61">
        <v>2650</v>
      </c>
      <c r="E54" s="94"/>
    </row>
    <row r="55" spans="1:8" s="46" customFormat="1" ht="45">
      <c r="A55" s="49" t="s">
        <v>96</v>
      </c>
      <c r="B55" s="49" t="s">
        <v>261</v>
      </c>
      <c r="C55" s="49" t="s">
        <v>72</v>
      </c>
      <c r="D55" s="61">
        <v>5000</v>
      </c>
      <c r="E55" s="94"/>
    </row>
    <row r="56" spans="1:8" s="46" customFormat="1" ht="94.5">
      <c r="A56" s="49" t="s">
        <v>93</v>
      </c>
      <c r="B56" s="49" t="s">
        <v>94</v>
      </c>
      <c r="C56" s="49" t="s">
        <v>213</v>
      </c>
      <c r="D56" s="61">
        <f>1003.5*12</f>
        <v>12042</v>
      </c>
      <c r="E56" s="94" t="s">
        <v>235</v>
      </c>
      <c r="F56" s="95"/>
    </row>
    <row r="57" spans="1:8" s="46" customFormat="1" ht="45">
      <c r="A57" s="47" t="s">
        <v>84</v>
      </c>
      <c r="B57" s="47" t="s">
        <v>85</v>
      </c>
      <c r="C57" s="85" t="s">
        <v>213</v>
      </c>
      <c r="D57" s="65">
        <v>3000</v>
      </c>
    </row>
    <row r="58" spans="1:8" s="46" customFormat="1" ht="30">
      <c r="A58" s="47" t="s">
        <v>128</v>
      </c>
      <c r="B58" s="47" t="s">
        <v>76</v>
      </c>
      <c r="C58" s="85" t="s">
        <v>213</v>
      </c>
      <c r="D58" s="65">
        <v>4000</v>
      </c>
    </row>
    <row r="59" spans="1:8" s="46" customFormat="1" ht="30">
      <c r="A59" s="58" t="s">
        <v>130</v>
      </c>
      <c r="B59" s="85" t="s">
        <v>217</v>
      </c>
      <c r="C59" s="85" t="s">
        <v>213</v>
      </c>
      <c r="D59" s="65">
        <v>4000</v>
      </c>
    </row>
    <row r="60" spans="1:8" s="46" customFormat="1" ht="31.5">
      <c r="A60" s="47" t="s">
        <v>95</v>
      </c>
      <c r="B60" s="49" t="s">
        <v>91</v>
      </c>
      <c r="C60" s="49" t="s">
        <v>72</v>
      </c>
      <c r="D60" s="61">
        <f>368*12</f>
        <v>4416</v>
      </c>
      <c r="E60" s="94" t="s">
        <v>236</v>
      </c>
    </row>
    <row r="61" spans="1:8" s="46" customFormat="1" ht="31.5">
      <c r="A61" s="47" t="s">
        <v>83</v>
      </c>
      <c r="B61" s="49" t="s">
        <v>73</v>
      </c>
      <c r="C61" s="49" t="s">
        <v>72</v>
      </c>
      <c r="D61" s="61">
        <f>736*10</f>
        <v>7360</v>
      </c>
      <c r="E61" s="94" t="s">
        <v>236</v>
      </c>
    </row>
    <row r="62" spans="1:8" s="46" customFormat="1" ht="30">
      <c r="A62" s="97" t="s">
        <v>260</v>
      </c>
      <c r="B62" s="49"/>
      <c r="C62" s="49"/>
      <c r="D62" s="61">
        <v>1766</v>
      </c>
      <c r="E62" s="94"/>
    </row>
    <row r="63" spans="1:8" ht="135">
      <c r="A63" s="85" t="s">
        <v>216</v>
      </c>
      <c r="B63" s="43" t="s">
        <v>129</v>
      </c>
      <c r="C63" s="59" t="s">
        <v>72</v>
      </c>
      <c r="D63" s="62">
        <v>3922</v>
      </c>
      <c r="E63" s="86"/>
    </row>
    <row r="64" spans="1:8" ht="15.75" thickBot="1">
      <c r="A64" s="11"/>
      <c r="B64" s="11"/>
      <c r="C64" s="33" t="s">
        <v>15</v>
      </c>
      <c r="D64" s="63">
        <f>SUM(D52:D63)</f>
        <v>65820</v>
      </c>
      <c r="E64" s="11"/>
      <c r="F64" s="11"/>
      <c r="G64" s="33"/>
      <c r="H64" s="86"/>
    </row>
    <row r="65" spans="1:4" s="11" customFormat="1"/>
    <row r="66" spans="1:4" customFormat="1">
      <c r="A66" s="64" t="s">
        <v>31</v>
      </c>
      <c r="B66" s="18"/>
    </row>
    <row r="67" spans="1:4">
      <c r="A67" s="122" t="s">
        <v>16</v>
      </c>
      <c r="B67" s="122"/>
      <c r="C67" s="122" t="s">
        <v>181</v>
      </c>
      <c r="D67" s="122"/>
    </row>
    <row r="68" spans="1:4" ht="31.5" customHeight="1">
      <c r="A68" s="145" t="s">
        <v>143</v>
      </c>
      <c r="B68" s="124"/>
      <c r="C68" s="109" t="s">
        <v>144</v>
      </c>
      <c r="D68" s="125"/>
    </row>
    <row r="69" spans="1:4" ht="33.75" customHeight="1">
      <c r="A69" s="107" t="s">
        <v>145</v>
      </c>
      <c r="B69" s="108"/>
      <c r="C69" s="109" t="s">
        <v>146</v>
      </c>
      <c r="D69" s="109"/>
    </row>
  </sheetData>
  <mergeCells count="41">
    <mergeCell ref="A69:B69"/>
    <mergeCell ref="C69:D69"/>
    <mergeCell ref="A31:E31"/>
    <mergeCell ref="B34:C34"/>
    <mergeCell ref="B35:C35"/>
    <mergeCell ref="B40:C40"/>
    <mergeCell ref="B41:C41"/>
    <mergeCell ref="A50:B50"/>
    <mergeCell ref="A67:B67"/>
    <mergeCell ref="C67:D67"/>
    <mergeCell ref="A68:B68"/>
    <mergeCell ref="C68:D68"/>
    <mergeCell ref="B38:C38"/>
    <mergeCell ref="B39:C39"/>
    <mergeCell ref="B36:C36"/>
    <mergeCell ref="B37:C37"/>
    <mergeCell ref="B26:C26"/>
    <mergeCell ref="D26:E26"/>
    <mergeCell ref="B27:C27"/>
    <mergeCell ref="D27:E27"/>
    <mergeCell ref="B28:C28"/>
    <mergeCell ref="D28:E28"/>
    <mergeCell ref="B23:C23"/>
    <mergeCell ref="D23:E23"/>
    <mergeCell ref="B24:C24"/>
    <mergeCell ref="D24:E24"/>
    <mergeCell ref="B25:C25"/>
    <mergeCell ref="D25:E25"/>
    <mergeCell ref="B13:E13"/>
    <mergeCell ref="G2:I2"/>
    <mergeCell ref="A9:B9"/>
    <mergeCell ref="A10:E10"/>
    <mergeCell ref="A11:E11"/>
    <mergeCell ref="B12:E12"/>
    <mergeCell ref="B7:E7"/>
    <mergeCell ref="B14:E14"/>
    <mergeCell ref="A17:F20"/>
    <mergeCell ref="B21:C21"/>
    <mergeCell ref="D21:E21"/>
    <mergeCell ref="B22:C22"/>
    <mergeCell ref="D22:E22"/>
  </mergeCells>
  <pageMargins left="0.70866141732283472" right="0.70866141732283472" top="0.74803149606299213" bottom="0.74803149606299213"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dimension ref="A1:I61"/>
  <sheetViews>
    <sheetView topLeftCell="A45" workbookViewId="0">
      <selection activeCell="G6" sqref="G6"/>
    </sheetView>
  </sheetViews>
  <sheetFormatPr defaultRowHeight="15"/>
  <cols>
    <col min="1" max="1" width="25.140625" style="1" customWidth="1"/>
    <col min="2" max="5" width="21.7109375" style="1" customWidth="1"/>
    <col min="6" max="6" width="34.85546875" style="1" customWidth="1"/>
    <col min="7" max="7" width="15.42578125" style="1" customWidth="1"/>
    <col min="8" max="8" width="16" style="1" customWidth="1"/>
    <col min="9" max="9" width="23.28515625" style="1" customWidth="1"/>
    <col min="10" max="16384" width="9.140625" style="1"/>
  </cols>
  <sheetData>
    <row r="1" spans="1:9" ht="27.75" customHeight="1">
      <c r="A1" s="23" t="str">
        <f>Koond!A1</f>
        <v xml:space="preserve">Lisa 2  - PIIRKONDLIKE ALGATUSTE TUGIPROGRAMMI 2015-2016  vorm </v>
      </c>
      <c r="B1" s="11"/>
      <c r="C1" s="11"/>
    </row>
    <row r="2" spans="1:9" ht="27" customHeight="1">
      <c r="A2" s="20" t="s">
        <v>33</v>
      </c>
      <c r="G2" s="102"/>
      <c r="H2" s="102"/>
      <c r="I2" s="102"/>
    </row>
    <row r="3" spans="1:9" ht="17.25" customHeight="1">
      <c r="A3" s="20" t="s">
        <v>34</v>
      </c>
      <c r="G3" s="40"/>
      <c r="H3" s="40"/>
      <c r="I3" s="40"/>
    </row>
    <row r="4" spans="1:9" ht="27.75" customHeight="1">
      <c r="A4" s="21" t="str">
        <f>Koond!A4</f>
        <v>Saare maakonna piirkondlike algatuste tugiprogramm</v>
      </c>
      <c r="G4" s="40"/>
      <c r="H4" s="40"/>
      <c r="I4" s="40"/>
    </row>
    <row r="5" spans="1:9" ht="27.75" customHeight="1">
      <c r="A5" s="21"/>
      <c r="G5" s="40"/>
      <c r="H5" s="40"/>
      <c r="I5" s="40"/>
    </row>
    <row r="6" spans="1:9" ht="18.75">
      <c r="A6" s="22" t="s">
        <v>54</v>
      </c>
      <c r="B6" s="16" t="str">
        <f ca="1">MID(CELL("filename",A3),FIND("]",CELL("filename",A3))+1,256)</f>
        <v>3</v>
      </c>
      <c r="C6" s="11"/>
    </row>
    <row r="7" spans="1:9" ht="19.5" customHeight="1">
      <c r="A7" s="27" t="s">
        <v>62</v>
      </c>
      <c r="B7" s="139" t="s">
        <v>224</v>
      </c>
      <c r="C7" s="140"/>
      <c r="D7" s="140"/>
      <c r="E7" s="117"/>
    </row>
    <row r="8" spans="1:9">
      <c r="B8" s="17"/>
    </row>
    <row r="9" spans="1:9" ht="20.25" customHeight="1">
      <c r="A9" s="131" t="s">
        <v>35</v>
      </c>
      <c r="B9" s="118"/>
    </row>
    <row r="10" spans="1:9" ht="18.75" customHeight="1">
      <c r="A10" s="132" t="s">
        <v>7</v>
      </c>
      <c r="B10" s="133"/>
      <c r="C10" s="133"/>
      <c r="D10" s="133"/>
      <c r="E10" s="134"/>
    </row>
    <row r="11" spans="1:9" ht="64.5" customHeight="1" thickBot="1">
      <c r="A11" s="135" t="s">
        <v>231</v>
      </c>
      <c r="B11" s="135"/>
      <c r="C11" s="135"/>
      <c r="D11" s="135"/>
      <c r="E11" s="135"/>
    </row>
    <row r="12" spans="1:9" ht="76.5" customHeight="1" thickTop="1" thickBot="1">
      <c r="A12" s="37" t="s">
        <v>65</v>
      </c>
      <c r="B12" s="136" t="s">
        <v>161</v>
      </c>
      <c r="C12" s="136"/>
      <c r="D12" s="136"/>
      <c r="E12" s="136"/>
    </row>
    <row r="13" spans="1:9" ht="318" customHeight="1" thickTop="1" thickBot="1">
      <c r="A13" s="34" t="s">
        <v>28</v>
      </c>
      <c r="B13" s="103" t="s">
        <v>242</v>
      </c>
      <c r="C13" s="137"/>
      <c r="D13" s="137"/>
      <c r="E13" s="137"/>
      <c r="F13" s="96" t="s">
        <v>190</v>
      </c>
    </row>
    <row r="14" spans="1:9" ht="46.5" thickTop="1" thickBot="1">
      <c r="A14" s="34" t="s">
        <v>66</v>
      </c>
      <c r="B14" s="103"/>
      <c r="C14" s="137"/>
      <c r="D14" s="137"/>
      <c r="E14" s="137"/>
    </row>
    <row r="15" spans="1:9" ht="15.75" thickTop="1"/>
    <row r="16" spans="1:9">
      <c r="A16" s="38" t="s">
        <v>36</v>
      </c>
    </row>
    <row r="17" spans="1:9" ht="60" customHeight="1">
      <c r="A17" s="138" t="s">
        <v>68</v>
      </c>
      <c r="B17" s="138"/>
      <c r="C17" s="138"/>
      <c r="D17" s="138"/>
      <c r="E17" s="138"/>
      <c r="F17" s="138"/>
    </row>
    <row r="18" spans="1:9" ht="3" hidden="1" customHeight="1">
      <c r="A18" s="138"/>
      <c r="B18" s="138"/>
      <c r="C18" s="138"/>
      <c r="D18" s="138"/>
      <c r="E18" s="138"/>
      <c r="F18" s="138"/>
      <c r="G18" s="32"/>
      <c r="H18" s="32"/>
      <c r="I18" s="6"/>
    </row>
    <row r="19" spans="1:9" hidden="1">
      <c r="A19" s="138"/>
      <c r="B19" s="138"/>
      <c r="C19" s="138"/>
      <c r="D19" s="138"/>
      <c r="E19" s="138"/>
      <c r="F19" s="138"/>
      <c r="G19" s="10"/>
      <c r="H19" s="9"/>
    </row>
    <row r="20" spans="1:9" hidden="1">
      <c r="A20" s="138"/>
      <c r="B20" s="138"/>
      <c r="C20" s="138"/>
      <c r="D20" s="138"/>
      <c r="E20" s="138"/>
      <c r="F20" s="138"/>
      <c r="G20" s="10"/>
      <c r="H20" s="9"/>
    </row>
    <row r="21" spans="1:9">
      <c r="A21" s="42"/>
      <c r="B21" s="126" t="s">
        <v>29</v>
      </c>
      <c r="C21" s="127"/>
      <c r="D21" s="128" t="s">
        <v>9</v>
      </c>
      <c r="E21" s="128"/>
      <c r="F21" s="10"/>
      <c r="G21" s="10"/>
      <c r="H21" s="9"/>
    </row>
    <row r="22" spans="1:9" ht="181.5" customHeight="1">
      <c r="A22" s="35" t="s">
        <v>67</v>
      </c>
      <c r="B22" s="126" t="s">
        <v>97</v>
      </c>
      <c r="C22" s="127"/>
      <c r="D22" s="128" t="s">
        <v>100</v>
      </c>
      <c r="E22" s="128"/>
      <c r="F22" s="8"/>
      <c r="G22" s="10"/>
      <c r="H22" s="9"/>
    </row>
    <row r="23" spans="1:9" ht="106.5" customHeight="1">
      <c r="A23" s="36" t="s">
        <v>23</v>
      </c>
      <c r="B23" s="126" t="s">
        <v>104</v>
      </c>
      <c r="C23" s="129"/>
      <c r="D23" s="116" t="s">
        <v>101</v>
      </c>
      <c r="E23" s="117"/>
      <c r="F23" s="10"/>
    </row>
    <row r="24" spans="1:9" ht="71.25" customHeight="1">
      <c r="A24" s="36" t="s">
        <v>37</v>
      </c>
      <c r="B24" s="146" t="s">
        <v>98</v>
      </c>
      <c r="C24" s="129"/>
      <c r="D24" s="130" t="s">
        <v>102</v>
      </c>
      <c r="E24" s="130"/>
      <c r="F24" s="10"/>
      <c r="G24" s="10"/>
      <c r="H24" s="9"/>
    </row>
    <row r="25" spans="1:9" ht="66.75" customHeight="1">
      <c r="A25" s="36" t="s">
        <v>38</v>
      </c>
      <c r="B25" s="126" t="s">
        <v>99</v>
      </c>
      <c r="C25" s="127"/>
      <c r="D25" s="128" t="s">
        <v>103</v>
      </c>
      <c r="E25" s="128"/>
      <c r="F25" s="10"/>
      <c r="G25" s="10"/>
      <c r="H25" s="9"/>
    </row>
    <row r="26" spans="1:9" ht="81" customHeight="1">
      <c r="A26" s="36" t="s">
        <v>64</v>
      </c>
      <c r="B26" s="126" t="s">
        <v>105</v>
      </c>
      <c r="C26" s="127"/>
      <c r="D26" s="128" t="s">
        <v>106</v>
      </c>
      <c r="E26" s="128"/>
      <c r="F26" s="10"/>
      <c r="G26" s="10"/>
      <c r="H26" s="9"/>
    </row>
    <row r="27" spans="1:9" ht="88.5" customHeight="1">
      <c r="A27" s="36" t="s">
        <v>39</v>
      </c>
      <c r="B27" s="126" t="s">
        <v>107</v>
      </c>
      <c r="C27" s="127"/>
      <c r="D27" s="128" t="s">
        <v>108</v>
      </c>
      <c r="E27" s="128"/>
      <c r="F27" s="10"/>
      <c r="G27" s="10"/>
      <c r="H27" s="9"/>
    </row>
    <row r="28" spans="1:9" ht="84" customHeight="1">
      <c r="A28" s="36" t="s">
        <v>8</v>
      </c>
      <c r="B28" s="126" t="s">
        <v>109</v>
      </c>
      <c r="C28" s="127"/>
      <c r="D28" s="128" t="s">
        <v>72</v>
      </c>
      <c r="E28" s="128"/>
      <c r="F28" s="10"/>
      <c r="G28" s="10"/>
      <c r="H28" s="9"/>
    </row>
    <row r="29" spans="1:9">
      <c r="A29" s="24"/>
      <c r="B29" s="8"/>
      <c r="C29" s="8"/>
      <c r="D29" s="8"/>
      <c r="E29" s="9"/>
      <c r="F29" s="10"/>
      <c r="G29" s="10"/>
      <c r="H29" s="9"/>
    </row>
    <row r="30" spans="1:9">
      <c r="A30" s="38" t="s">
        <v>40</v>
      </c>
      <c r="G30" s="10"/>
      <c r="H30" s="9"/>
    </row>
    <row r="31" spans="1:9" ht="172.5" customHeight="1">
      <c r="A31" s="110" t="s">
        <v>225</v>
      </c>
      <c r="B31" s="111"/>
      <c r="C31" s="111"/>
      <c r="D31" s="111"/>
      <c r="E31" s="111"/>
      <c r="F31" s="10"/>
      <c r="G31" s="10"/>
      <c r="H31" s="10"/>
    </row>
    <row r="32" spans="1:9" ht="25.5" customHeight="1">
      <c r="A32" s="24"/>
      <c r="B32" s="8"/>
      <c r="C32" s="8"/>
      <c r="D32" s="8"/>
      <c r="E32" s="9"/>
      <c r="F32" s="10"/>
      <c r="G32" s="10"/>
      <c r="H32" s="9"/>
    </row>
    <row r="33" spans="1:8">
      <c r="A33" s="39" t="s">
        <v>41</v>
      </c>
      <c r="B33" s="8"/>
      <c r="C33" s="8"/>
      <c r="D33" s="8"/>
      <c r="E33" s="9"/>
      <c r="F33" s="9" t="s">
        <v>223</v>
      </c>
      <c r="G33" s="10"/>
      <c r="H33" s="9"/>
    </row>
    <row r="34" spans="1:8" ht="15.75" thickBot="1">
      <c r="A34" s="34" t="s">
        <v>21</v>
      </c>
      <c r="B34" s="112" t="s">
        <v>42</v>
      </c>
      <c r="C34" s="113"/>
      <c r="D34" s="34" t="s">
        <v>10</v>
      </c>
    </row>
    <row r="35" spans="1:8" ht="28.5" customHeight="1" thickTop="1">
      <c r="A35" s="45" t="s">
        <v>72</v>
      </c>
      <c r="B35" s="114" t="s">
        <v>158</v>
      </c>
      <c r="C35" s="115"/>
      <c r="D35" s="5"/>
    </row>
    <row r="36" spans="1:8" s="90" customFormat="1" ht="28.5" customHeight="1">
      <c r="A36" s="89" t="s">
        <v>221</v>
      </c>
      <c r="B36" s="116" t="s">
        <v>222</v>
      </c>
      <c r="C36" s="117"/>
      <c r="D36" s="89"/>
    </row>
    <row r="37" spans="1:8">
      <c r="A37" s="60" t="s">
        <v>120</v>
      </c>
      <c r="B37" s="116" t="s">
        <v>159</v>
      </c>
      <c r="C37" s="117"/>
      <c r="D37" s="3"/>
    </row>
    <row r="38" spans="1:8" ht="50.25" customHeight="1">
      <c r="A38" s="60" t="s">
        <v>140</v>
      </c>
      <c r="B38" s="116" t="s">
        <v>157</v>
      </c>
      <c r="C38" s="117"/>
      <c r="D38" s="3"/>
    </row>
    <row r="39" spans="1:8">
      <c r="B39" s="8"/>
      <c r="C39" s="8"/>
      <c r="D39" s="8"/>
      <c r="E39" s="9"/>
      <c r="F39" s="10"/>
      <c r="G39" s="10"/>
      <c r="H39" s="9"/>
    </row>
    <row r="41" spans="1:8" ht="30">
      <c r="A41" s="38" t="s">
        <v>43</v>
      </c>
    </row>
    <row r="42" spans="1:8" ht="30.75" thickBot="1">
      <c r="A42" s="3"/>
      <c r="B42" s="44" t="s">
        <v>45</v>
      </c>
      <c r="C42" s="34" t="s">
        <v>47</v>
      </c>
      <c r="D42" s="34" t="s">
        <v>46</v>
      </c>
      <c r="E42" s="34" t="s">
        <v>10</v>
      </c>
      <c r="G42" s="6"/>
      <c r="H42" s="6"/>
    </row>
    <row r="43" spans="1:8" ht="150.75" thickTop="1">
      <c r="A43" s="41" t="s">
        <v>44</v>
      </c>
      <c r="B43" s="50" t="s">
        <v>87</v>
      </c>
      <c r="C43" s="54">
        <v>42735</v>
      </c>
      <c r="D43" s="45" t="s">
        <v>88</v>
      </c>
      <c r="E43" s="26" t="s">
        <v>89</v>
      </c>
      <c r="G43" s="6"/>
      <c r="H43" s="6"/>
    </row>
    <row r="44" spans="1:8" ht="15.75" thickBot="1">
      <c r="B44" s="3"/>
    </row>
    <row r="45" spans="1:8" ht="15.75" thickBot="1">
      <c r="A45" s="1" t="s">
        <v>11</v>
      </c>
      <c r="B45" s="51">
        <v>42217</v>
      </c>
      <c r="C45" s="52">
        <v>42735</v>
      </c>
      <c r="E45" s="28" t="str">
        <f>B45&amp;" -"&amp;C45</f>
        <v>42217 -42735</v>
      </c>
      <c r="F45" s="55" t="str">
        <f>TEXT(B45,"dd.mm.yyyy")&amp;" - "&amp;TEXT(C45,"dd.mm.yyyy")</f>
        <v>01.08.2015 - 31.12.2016</v>
      </c>
    </row>
    <row r="46" spans="1:8">
      <c r="B46" s="25"/>
      <c r="C46" s="25"/>
    </row>
    <row r="47" spans="1:8">
      <c r="A47" s="120" t="s">
        <v>12</v>
      </c>
      <c r="B47" s="121"/>
    </row>
    <row r="48" spans="1:8" ht="30.75" thickBot="1">
      <c r="A48" s="14" t="s">
        <v>32</v>
      </c>
      <c r="B48" s="14" t="s">
        <v>13</v>
      </c>
      <c r="C48" s="14" t="s">
        <v>30</v>
      </c>
      <c r="D48" s="14" t="s">
        <v>14</v>
      </c>
    </row>
    <row r="49" spans="1:5" s="46" customFormat="1" ht="30.75" thickTop="1">
      <c r="A49" s="49" t="s">
        <v>262</v>
      </c>
      <c r="B49" s="48" t="s">
        <v>73</v>
      </c>
      <c r="C49" s="48" t="s">
        <v>72</v>
      </c>
      <c r="D49" s="61">
        <f>669*5</f>
        <v>3345</v>
      </c>
    </row>
    <row r="50" spans="1:5" s="46" customFormat="1" ht="30">
      <c r="A50" s="49" t="s">
        <v>263</v>
      </c>
      <c r="B50" s="48" t="s">
        <v>73</v>
      </c>
      <c r="C50" s="48" t="s">
        <v>72</v>
      </c>
      <c r="D50" s="61">
        <f>736*12</f>
        <v>8832</v>
      </c>
      <c r="E50" s="100"/>
    </row>
    <row r="51" spans="1:5" s="46" customFormat="1" ht="30">
      <c r="A51" s="49" t="s">
        <v>259</v>
      </c>
      <c r="B51" s="98">
        <v>0.15</v>
      </c>
      <c r="C51" s="48" t="s">
        <v>72</v>
      </c>
      <c r="D51" s="61">
        <v>1827</v>
      </c>
    </row>
    <row r="52" spans="1:5" s="46" customFormat="1" ht="105">
      <c r="A52" s="49" t="s">
        <v>219</v>
      </c>
      <c r="B52" s="49" t="s">
        <v>220</v>
      </c>
      <c r="C52" s="49" t="s">
        <v>72</v>
      </c>
      <c r="D52" s="61">
        <v>3600</v>
      </c>
    </row>
    <row r="53" spans="1:5" s="46" customFormat="1" ht="90">
      <c r="A53" s="49" t="s">
        <v>226</v>
      </c>
      <c r="B53" s="49" t="s">
        <v>220</v>
      </c>
      <c r="C53" s="49" t="s">
        <v>121</v>
      </c>
      <c r="D53" s="61">
        <v>2500</v>
      </c>
    </row>
    <row r="54" spans="1:5" s="46" customFormat="1">
      <c r="A54" s="49" t="s">
        <v>122</v>
      </c>
      <c r="B54" s="49" t="s">
        <v>86</v>
      </c>
      <c r="C54" s="48" t="s">
        <v>72</v>
      </c>
      <c r="D54" s="61">
        <v>1786</v>
      </c>
    </row>
    <row r="55" spans="1:5" ht="15.75" thickBot="1">
      <c r="A55" s="11"/>
      <c r="B55" s="11"/>
      <c r="C55" s="33" t="s">
        <v>15</v>
      </c>
      <c r="D55" s="63">
        <f>SUM(D49:D54)</f>
        <v>21890</v>
      </c>
    </row>
    <row r="56" spans="1:5" s="11" customFormat="1"/>
    <row r="57" spans="1:5" customFormat="1">
      <c r="A57" s="64" t="s">
        <v>31</v>
      </c>
      <c r="B57" s="18"/>
    </row>
    <row r="58" spans="1:5">
      <c r="A58" s="122" t="s">
        <v>16</v>
      </c>
      <c r="B58" s="122"/>
      <c r="C58" s="122" t="s">
        <v>181</v>
      </c>
      <c r="D58" s="122"/>
    </row>
    <row r="59" spans="1:5" ht="34.5" customHeight="1">
      <c r="A59" s="123" t="s">
        <v>141</v>
      </c>
      <c r="B59" s="124"/>
      <c r="C59" s="109" t="s">
        <v>142</v>
      </c>
      <c r="D59" s="125"/>
    </row>
    <row r="60" spans="1:5" ht="29.25" customHeight="1">
      <c r="A60" s="145" t="s">
        <v>227</v>
      </c>
      <c r="B60" s="124"/>
      <c r="C60" s="109" t="s">
        <v>228</v>
      </c>
      <c r="D60" s="125"/>
    </row>
    <row r="61" spans="1:5" ht="31.5" customHeight="1">
      <c r="A61" s="145" t="s">
        <v>229</v>
      </c>
      <c r="B61" s="124"/>
      <c r="C61" s="109" t="s">
        <v>230</v>
      </c>
      <c r="D61" s="125"/>
    </row>
  </sheetData>
  <mergeCells count="40">
    <mergeCell ref="A60:B60"/>
    <mergeCell ref="C60:D60"/>
    <mergeCell ref="A61:B61"/>
    <mergeCell ref="C61:D61"/>
    <mergeCell ref="A47:B47"/>
    <mergeCell ref="A58:B58"/>
    <mergeCell ref="C58:D58"/>
    <mergeCell ref="A59:B59"/>
    <mergeCell ref="C59:D59"/>
    <mergeCell ref="A31:E31"/>
    <mergeCell ref="B34:C34"/>
    <mergeCell ref="B35:C35"/>
    <mergeCell ref="B37:C37"/>
    <mergeCell ref="B38:C38"/>
    <mergeCell ref="B36:C36"/>
    <mergeCell ref="B26:C26"/>
    <mergeCell ref="D26:E26"/>
    <mergeCell ref="B27:C27"/>
    <mergeCell ref="D27:E27"/>
    <mergeCell ref="B28:C28"/>
    <mergeCell ref="D28:E28"/>
    <mergeCell ref="B23:C23"/>
    <mergeCell ref="B24:C24"/>
    <mergeCell ref="D24:E24"/>
    <mergeCell ref="B25:C25"/>
    <mergeCell ref="D25:E25"/>
    <mergeCell ref="D23:E23"/>
    <mergeCell ref="B14:E14"/>
    <mergeCell ref="A17:F20"/>
    <mergeCell ref="B21:C21"/>
    <mergeCell ref="D21:E21"/>
    <mergeCell ref="B22:C22"/>
    <mergeCell ref="D22:E22"/>
    <mergeCell ref="B13:E13"/>
    <mergeCell ref="G2:I2"/>
    <mergeCell ref="A9:B9"/>
    <mergeCell ref="A10:E10"/>
    <mergeCell ref="A11:E11"/>
    <mergeCell ref="B12:E12"/>
    <mergeCell ref="B7:E7"/>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Koond</vt:lpstr>
      <vt:lpstr>1</vt:lpstr>
      <vt:lpstr>2</vt:lpstr>
      <vt:lpstr>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dc:creator>
  <cp:lastModifiedBy>kasutaja</cp:lastModifiedBy>
  <cp:revision/>
  <cp:lastPrinted>2015-06-03T09:04:53Z</cp:lastPrinted>
  <dcterms:created xsi:type="dcterms:W3CDTF">2014-10-08T12:26:15Z</dcterms:created>
  <dcterms:modified xsi:type="dcterms:W3CDTF">2016-04-18T07:39:34Z</dcterms:modified>
</cp:coreProperties>
</file>