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3"/>
  </bookViews>
  <sheets>
    <sheet name="KOOND" sheetId="1" r:id="rId1"/>
    <sheet name="1" sheetId="2" r:id="rId2"/>
    <sheet name="2" sheetId="3" r:id="rId3"/>
    <sheet name="3" sheetId="4" r:id="rId4"/>
  </sheets>
  <definedNames/>
  <calcPr fullCalcOnLoad="1"/>
</workbook>
</file>

<file path=xl/sharedStrings.xml><?xml version="1.0" encoding="utf-8"?>
<sst xmlns="http://schemas.openxmlformats.org/spreadsheetml/2006/main" count="586" uniqueCount="349">
  <si>
    <t>EESMÄRK</t>
  </si>
  <si>
    <t xml:space="preserve">Tänane olukord </t>
  </si>
  <si>
    <t xml:space="preserve">RESSURSSID -  vajalikud kompetentsid, vahendid </t>
  </si>
  <si>
    <t>Vajadus</t>
  </si>
  <si>
    <t>Maht</t>
  </si>
  <si>
    <t>Summa kokku</t>
  </si>
  <si>
    <t>Tegevused, mis on selle tegevuse eeldusteks</t>
  </si>
  <si>
    <t>KAVA koostamises osalenud organisatsioonide esindajad</t>
  </si>
  <si>
    <t>Muutuse kirjeldus /Oodatav tulemus</t>
  </si>
  <si>
    <t>Tegevused, mis aitavad kaasa selle tegevuse tulemuslikkusele</t>
  </si>
  <si>
    <t xml:space="preserve">Tegevused, mille tulemuslikkusele antud tegevus kaasa aitab </t>
  </si>
  <si>
    <t>Oodatavat tulemust kirjeldav mõõdik</t>
  </si>
  <si>
    <t>Elluviija ja partnerid</t>
  </si>
  <si>
    <t>Tegevuse lühikirjeldus</t>
  </si>
  <si>
    <t>Rahaline maht</t>
  </si>
  <si>
    <t>Üldandmed</t>
  </si>
  <si>
    <t xml:space="preserve">Tegevuste koondnimekiri </t>
  </si>
  <si>
    <t>KOKKU maht</t>
  </si>
  <si>
    <t>Maakonna strateegiline eesmärk, mida tegevus toetab</t>
  </si>
  <si>
    <t xml:space="preserve">Täpsustused </t>
  </si>
  <si>
    <t xml:space="preserve">Koostaja </t>
  </si>
  <si>
    <t xml:space="preserve">MUUTUSVAJADUS </t>
  </si>
  <si>
    <t>Rolli kirjeldus</t>
  </si>
  <si>
    <t>Eeldatatav summa</t>
  </si>
  <si>
    <t>SEOSED tegevuste vahel</t>
  </si>
  <si>
    <t xml:space="preserve">Meetme "Piirkondade konkurentsivõime tugevdamine" tegevus </t>
  </si>
  <si>
    <t>"Piirkondlikud algatused tööhõive ja ettevõtlikkuse edendamiseks"</t>
  </si>
  <si>
    <t xml:space="preserve">Eeldatav tegevusperiood </t>
  </si>
  <si>
    <t>Tegevuse potentsiaalsed elluviijad ja partnerid</t>
  </si>
  <si>
    <t>POTENTSIAALSED RAHASTAJAD</t>
  </si>
  <si>
    <t>Potentsiaalse rahastamise iseloom</t>
  </si>
  <si>
    <t>Tegevuse nimetus</t>
  </si>
  <si>
    <t>KAVA aluseks olev maakondlik arendusdokument</t>
  </si>
  <si>
    <t>Eesmärgi-kirjeldus</t>
  </si>
  <si>
    <t>Lisa 1 - PIIRKONNA TÖÖHÕIVE JA ETTEVÕTLIKKUSE EDENDAMISE KAVA vorm</t>
  </si>
  <si>
    <t xml:space="preserve">Kava tegevusprioriteet </t>
  </si>
  <si>
    <t>TEGEVUSE NIMETUS</t>
  </si>
  <si>
    <t>TEGEVUSE LÜHIKIRJELDUS</t>
  </si>
  <si>
    <t>Kava tegevusprioriteet</t>
  </si>
  <si>
    <t>Kogu tegevuste periood</t>
  </si>
  <si>
    <t>Rahastajad</t>
  </si>
  <si>
    <t>Kavandatav rahastamisvahend</t>
  </si>
  <si>
    <t>Kavandatavad rahastamisvahendid</t>
  </si>
  <si>
    <t>Rahaline maht (hinnguline)</t>
  </si>
  <si>
    <t>Eesmärgi kirjeldus</t>
  </si>
  <si>
    <t>Tegevuse Kokkuvõte</t>
  </si>
  <si>
    <r>
      <rPr>
        <b/>
        <sz val="11"/>
        <color indexed="8"/>
        <rFont val="Calibri"/>
        <family val="2"/>
      </rPr>
      <t>Selgitused, kuidas on seotud</t>
    </r>
    <r>
      <rPr>
        <i/>
        <sz val="11"/>
        <color indexed="8"/>
        <rFont val="Calibri"/>
        <family val="2"/>
      </rPr>
      <t xml:space="preserve">
(vajadusel)</t>
    </r>
  </si>
  <si>
    <t>Elluviijad ja partnerid</t>
  </si>
  <si>
    <r>
      <rPr>
        <b/>
        <sz val="11"/>
        <color indexed="8"/>
        <rFont val="Calibri"/>
        <family val="2"/>
      </rPr>
      <t>Muudatusvajaduse all on tähtis</t>
    </r>
    <r>
      <rPr>
        <sz val="11"/>
        <color theme="1"/>
        <rFont val="Calibri"/>
        <family val="2"/>
      </rPr>
      <t xml:space="preserve">
 a) tuvastada kitsaskoht
 b) tuua välja selle eeldatavad põhjused ning
 c) selgitada olukorda ja trende (võimalusel arvandmete, uuringute või ekspertarvamuste baasilt). </t>
    </r>
  </si>
  <si>
    <t>Saare maakonna tööhõive ja ettevõtlikkuse edendamise kava</t>
  </si>
  <si>
    <t>2015-2022</t>
  </si>
  <si>
    <t>koostöös ettevõtjatega</t>
  </si>
  <si>
    <t>Kohalikust toorainest ja looduslike tervisetoodete senisest suurem pakkumine, selleks teavitustöö, tugiteenused, müügiüritused jms</t>
  </si>
  <si>
    <t>1 aastas</t>
  </si>
  <si>
    <t>1 nädalane üritus aastas</t>
  </si>
  <si>
    <t>1 trükis aastas, erinevates keeltes</t>
  </si>
  <si>
    <t>2 üritust aastas + nõustamine ja abi käsitööettevõtjatele</t>
  </si>
  <si>
    <t>2 messi aastas</t>
  </si>
  <si>
    <t>igal aastal uus väljapanek</t>
  </si>
  <si>
    <t>Spaaremaa Wellfest</t>
  </si>
  <si>
    <t>Terviseturismiteemaline infomaterjal</t>
  </si>
  <si>
    <t>Käsitöönduslike tervisetoodete tootmise toetamine läbi erinevate tegevuste</t>
  </si>
  <si>
    <t>Kuressaare Ametikool</t>
  </si>
  <si>
    <t>Ettevõtjad</t>
  </si>
  <si>
    <t>Töötukassa</t>
  </si>
  <si>
    <t>Õpikeskkonna ja õppekavade turundamine, et saada õppijaid juurde</t>
  </si>
  <si>
    <t>Saare Maavalitsus</t>
  </si>
  <si>
    <t>SaareMaaPäevad</t>
  </si>
  <si>
    <t>2</t>
  </si>
  <si>
    <t>3</t>
  </si>
  <si>
    <t>Väljasõitude ja töötubade korraldamine ettevõtetega tutvumiseks</t>
  </si>
  <si>
    <t>1 projekt</t>
  </si>
  <si>
    <t>Väikelaevaehituse teemaline konverents</t>
  </si>
  <si>
    <t>Rohemajanduse teemaline konverents</t>
  </si>
  <si>
    <t>Juhtimisalane magistrikava (tootmiskorraldus, turundus, personalijuhtimine)</t>
  </si>
  <si>
    <t>3-aastane kursus</t>
  </si>
  <si>
    <t>Saare maakonna arengustrateegia 2020, http://saare.maavalitsus.ee/documents/180293/1198709/Saare+maakonna+arengustrateegia+2020%2C%20uuend+2015.pdf/135dfc3c-449a-4d2e-872e-908b4e294008</t>
  </si>
  <si>
    <t>2 projekti aastas</t>
  </si>
  <si>
    <t>Loomemajanduse tugitegevused</t>
  </si>
  <si>
    <t>Loomemaja/loome tugiüksus</t>
  </si>
  <si>
    <t>Erinevate sihtrühmade tegevusi korraldavad erinevad partnerid</t>
  </si>
  <si>
    <t>MTÜ Saarte Koostöökogu (Leader)</t>
  </si>
  <si>
    <t>2016-2022</t>
  </si>
  <si>
    <t>Ettevõtjate poolt esitatud projektitaotluste baasil.</t>
  </si>
  <si>
    <t>EAFRD (PRIA)</t>
  </si>
  <si>
    <t>2016-2020</t>
  </si>
  <si>
    <t>Läbi Leader-projektitaotluste</t>
  </si>
  <si>
    <t xml:space="preserve">Nõustamine ja taotlusvoorude läbiviimine: Tootearendus, investeeringud tootmisprotsessi, koolitused sh selliõpe, turundusvõrgustike loomine; patentide, litsentside, kaubamärkide jms omandamise toetamine. </t>
  </si>
  <si>
    <t>Nõustamine ja taotlusvoorude läbiviimine: Tootearendus tervisetoodete väljaarendamiseks kohaliku ressursi baasil, sh uuringud, koostöö teadusasutustega; investeeringud tootmisprotsessi ja tegevuste mitmekesistamisse.</t>
  </si>
  <si>
    <t>Nõustamine ja taotlusvoorude läbiviimine: tootearendus kohaliku toormaterjali väärindamiseks, vajalikud investeeringud tootmisprotsessi, sh taastuvenergia; turundusvõrgustikud</t>
  </si>
  <si>
    <t>Ettevõtjate poolt esitatud projektitaotluste baasil</t>
  </si>
  <si>
    <t>Maakonna ühisturunduse edendamine, märgi "Saaremaa ehtne toode" edendustegevused</t>
  </si>
  <si>
    <t>2015-2020</t>
  </si>
  <si>
    <t xml:space="preserve">EAFRD (PRIA) </t>
  </si>
  <si>
    <t>Osaliselt läbi ettevõtjate poolt esitatud projektitaotluste.</t>
  </si>
  <si>
    <t>25000 + 50000</t>
  </si>
  <si>
    <t>SKK tegevuskulud + ettevõtjate projektitaotlused</t>
  </si>
  <si>
    <t>Nõustamine ja taotlusvoorude läbiviimine, edendustegevused (koolitusreisid, seminarid jms): Elujõuliste kogukondade arendamine ja elukeskkonna parendamine</t>
  </si>
  <si>
    <t xml:space="preserve">KOV-de ja kolmanda sektori poolt esitatud projektitaotluste baasil. </t>
  </si>
  <si>
    <t>Maakonna teemaparkide, loodus- ja pereturismitoodete teemalised infomaterjalid</t>
  </si>
  <si>
    <t>Terviseturismi tootearenduslikud ja teeninduse kvaliteedi parendamisele suunatud uuringud ja koolitused</t>
  </si>
  <si>
    <t>Koolitused, sh täiend- ja ümberõpe; tööpraktika, tööharjutus, tööklubi, karjäärinõustamine jms</t>
  </si>
  <si>
    <t>Selgitada välja kaugtöö vajadus ja luua vastavalt sellele võimalused, täpsustada olemasoleva tööjõu iseloom</t>
  </si>
  <si>
    <t>Tööjõu ja kaugtöö võimaluste kaardistamine, sh ka vaba tööjõu kaardistamine töötute andmebaasi ja kontaktide abil</t>
  </si>
  <si>
    <t>0,5-kohaga töötaja</t>
  </si>
  <si>
    <t>Saare mk ettevõtlus on koondunud Kuressaare linna ja selle lähiümbrusesse. See omakorda on põhjuseks, miks inimesed lahkuvad maalt. Tihti kolitakse saarelt minema kas mandrile või kaugemalegi. Ulgutööl käib juba täna hinnanguliselt 1500 saarlast. Ettevõtlusõpe ei ole siiani koolide õppekavadesse sisse viidud. Noored ei seosta ettevõtlust oma tulevikuplaanidega, ei tunneta tööandja ootusi ja ei näe endale rakendust kohalikus kogukonnas.</t>
  </si>
  <si>
    <t>Teadmata</t>
  </si>
  <si>
    <t>PATEE</t>
  </si>
  <si>
    <t>Kokkulepitud, programmiline tegevus</t>
  </si>
  <si>
    <t>Rahastuse taotlemine erinevatest meedetest</t>
  </si>
  <si>
    <t>Leader, MAAKAR, jt</t>
  </si>
  <si>
    <t>Omaosalus maakonna turismiorganisatsioonide tegevustesse ja projektide omaosaluse katmisel</t>
  </si>
  <si>
    <t>Omaosalus PATEE kava täitmiseks, toetus maakonna turismiorganisatsioonide tegevustesse ja projektide omaosaluse katmisel</t>
  </si>
  <si>
    <t>Ettevõtjate eelarve</t>
  </si>
  <si>
    <t>Omaosalus maakonna arendus- ja sotsiaalorganisatsioonide tegevustesse ja projektide omaosaluse katmisel</t>
  </si>
  <si>
    <t>Omaosalus PATEE kava täitmiseks, toetus maakonna arendus- ja sotsiaalorganisatsioonide tegevustesse ja projektide omaosaluse katmisel</t>
  </si>
  <si>
    <t>Terviseturismiteemalised üritused ja koolitused</t>
  </si>
  <si>
    <t>3 üritust ja 3 koolitust aastas erinevatele sihtrühmadele</t>
  </si>
  <si>
    <t>Terviseturismi tootearenduslikud ja teeninduse kvaliteedi parendamisele suunatud uuringud</t>
  </si>
  <si>
    <t>2 uuringut</t>
  </si>
  <si>
    <t>Väikelaevaehituse sektori seire ja uuring</t>
  </si>
  <si>
    <t>1 uuring</t>
  </si>
  <si>
    <t>1 üritus aastas</t>
  </si>
  <si>
    <t>Maale elama jt üritused</t>
  </si>
  <si>
    <t>Hõbemajandusega seotud koolitused</t>
  </si>
  <si>
    <t>2 üritust aastas erinevatele sihtgruppidele</t>
  </si>
  <si>
    <t>Tööjõu ja kaugtöö võimaluste kaardistamine ja uuring</t>
  </si>
  <si>
    <t>1 trükis iga 2 aasta tagant erinevates keeltes, 1 üritus aastas</t>
  </si>
  <si>
    <t>Infoüritused ja infomaterjal ettevõtjatele</t>
  </si>
  <si>
    <t>Bussi-, parlaeva- ja lennuliikluse uuring</t>
  </si>
  <si>
    <t>0,25-kohaga töötaja</t>
  </si>
  <si>
    <t>Terviseturismi teemaline konverents või seminar</t>
  </si>
  <si>
    <t>Väikelaevaehituses vajaliku teabevara/õpivara koostamine ja väljaandmine</t>
  </si>
  <si>
    <t>Erialaspetsiifilised koolitused ja seminarid</t>
  </si>
  <si>
    <t>Infoseminarid ja koolitused</t>
  </si>
  <si>
    <t>3 seminari ja koolitust aastas erinevatele sihtgruppidele</t>
  </si>
  <si>
    <t>Rohelise energia kasutamisega seotud temaatika, sh seminarid, ümarlauad, teabematerjal</t>
  </si>
  <si>
    <t>4 tk aastas</t>
  </si>
  <si>
    <t>Saare maakonna tervikturundusjuht</t>
  </si>
  <si>
    <t>Investorteeninduse spetsialist</t>
  </si>
  <si>
    <t>Investorite visiidid, turundusmaterjalid, vastuvõtud, jm</t>
  </si>
  <si>
    <t>Turismivaldkonna arendus- ja turundusjuht</t>
  </si>
  <si>
    <t>0,75-kohaga töötaja</t>
  </si>
  <si>
    <t>Loomemajanduse arendusjuht</t>
  </si>
  <si>
    <t>Hõbemajanduse valdkonna koordinaator</t>
  </si>
  <si>
    <t>1 elektrooniline ja prinditud trükis aastas erinevates keeltes</t>
  </si>
  <si>
    <t>1 kord aastas</t>
  </si>
  <si>
    <t>Noorte ettevõtlikkuse koordinaator</t>
  </si>
  <si>
    <t>6 üritust aastas</t>
  </si>
  <si>
    <t>Maakonna avaliku sektori ja ettevõtjate kaasamine ja koostöö, sh turismiettevõtjate kaasamine ja koostöö</t>
  </si>
  <si>
    <t>Ettevõtjate kaasamine ja koostöö, samuti koostöö koolidega ja kogu avaliku sektoriga</t>
  </si>
  <si>
    <t>MTÜ Saarte Kalandus (Leader)</t>
  </si>
  <si>
    <t>Projektitaotluste rahastamine</t>
  </si>
  <si>
    <t>Projektitaotluste baasil.</t>
  </si>
  <si>
    <t>Turundustegevuse, tootearenduse ja teeninduse kvaliteedi parendamisele suunatud koolitused, IKT rakendamisega seotud arendused</t>
  </si>
  <si>
    <t>2 kaardistust või uuringut</t>
  </si>
  <si>
    <t>Valdkonna jaoks vajalikud rakendusuuringud</t>
  </si>
  <si>
    <t>Nõustamine ja taotlusvoorude läbiviimine, kalandusega seotud ja ettevõtlusalased edendustegevused</t>
  </si>
  <si>
    <t>Projekti ettevalmistus ja elluviimine väikelaevade renditeenuse, järelhoolduse, remondi ja talvehoiu teenuse pakkumiseks</t>
  </si>
  <si>
    <t>TTÜ Kuressaare Kolledž ja Kuressaare Ametikool</t>
  </si>
  <si>
    <t>Purjejahtide järelhoolduse, remondi ja ületalvehoiu teenuste väljatöötamine, juurutamine jms</t>
  </si>
  <si>
    <t>Regionaalsete kompetentsikeskuste arendamise meede; Interreg;  LEADER</t>
  </si>
  <si>
    <t>Tööjõu ja õppekavade arendamine, teadmusteenuste arendamine</t>
  </si>
  <si>
    <t>Rahvusvaheline koostöö, rahvusvaheline klastrikoostöö, piirkondlik koostöö ja ühisturundus</t>
  </si>
  <si>
    <t>Regionaalsete kompetentsikeskuste arendamise meede; jt</t>
  </si>
  <si>
    <t>% üldsummast</t>
  </si>
  <si>
    <t>Nutika majanduskasvu kaudu ettevõtluse edendamine ja tööhõive kasv</t>
  </si>
  <si>
    <t>Kõikide terviseturismiga seotud tegevuste koordinaator, toodete ja teenuste arendamise tugi</t>
  </si>
  <si>
    <t>Tervisetoodete ja -teenuste rakendamine, koostöö</t>
  </si>
  <si>
    <t>Kompetentsikeskuse arendusprojekti ettevalmistamine ja elluviimine, turundusmaterjalid potentsiaalsete õppurite leidmiseks, erialaspetsiifiliste koolituste korraldamine ja õpivara loomine</t>
  </si>
  <si>
    <t>Oskustööliste koolitus, turundusmaterjalid potentsiaalsete õppurite leidmiseks</t>
  </si>
  <si>
    <t>Teavitusüritused, seminarid, konverentsid rohemajanduse teemadel</t>
  </si>
  <si>
    <t>Terviseturismi arendus- ja turundusjuht</t>
  </si>
  <si>
    <t>Koos Turismivaldkonna arendus- ja turundustöökohaga moodustub 1 täistöökoht MTÜ Saarte Turismiarenduskeskus juurde</t>
  </si>
  <si>
    <t>Turismimessidel osalemine</t>
  </si>
  <si>
    <t>Turismimessi väljapanek</t>
  </si>
  <si>
    <t>Kuni 4 teabevara/õpivara</t>
  </si>
  <si>
    <t>2 koolitust ja 1 seminar aastas</t>
  </si>
  <si>
    <t>Investeeringud väikelaevaehituse tootmistaristu, tootmisprotsessi, toodete ja teenuste arendusse</t>
  </si>
  <si>
    <t>Maakonna tervikturundus ja kandvate majandusharude konkurentsivõime toetamine</t>
  </si>
  <si>
    <t>Saare maakonnas ei ole piisavalt tasuvaid töökohti ja nii on juba aastaid toimunud väljaränne või tööalane pendelränne. Senine investorteeninduslik tegevus on aidanud kaasa ühe välisettevõtte tulemisele saarele 2014. aastal. Maakonnal on vaja jätkuvalt panustada välisinvesteeringute saarele toomise ja olemasolevate ettevõtete laiendamise nimel ka maakonna tervikturundamisse.</t>
  </si>
  <si>
    <t>sh valmistatakse ette vähemalt 1 projekt loomemajanduse ja üks projekt hõbemajanduse toetamiseks</t>
  </si>
  <si>
    <t>Lääne-Eesti MAK võrgustik</t>
  </si>
  <si>
    <t>Riikliku investorteeninduse pakkuja, suurkliendi haldur, visiitide ja külastuste  koostööpartner ja finantseerija</t>
  </si>
  <si>
    <t>Maakonna kinnisvaraettevõtted</t>
  </si>
  <si>
    <t>Sobivate investeerimisobjektide pakkujad ja info vahendajad</t>
  </si>
  <si>
    <t>Eelkõige info vahendajad, koostööpartnerid investoritele</t>
  </si>
  <si>
    <t>Koostöö maakonna majandusülevaate koostamisel, koolitused ja seminarid</t>
  </si>
  <si>
    <t>Koos Investorteeninduse spetsialisti töökohaga moodustub 1 täiskoht</t>
  </si>
  <si>
    <t>Koos Saare maakonna tervikturundusjuhi töökohaga moodustub 1 täistöökoht</t>
  </si>
  <si>
    <t>Koos Terviseturismi arendus- ja turundustöökohaga moodustub 1 täistöökoht MTÜ Saarte TAK juurde</t>
  </si>
  <si>
    <t>Arendusprojektide ettevalmistamine</t>
  </si>
  <si>
    <t>6 kohtumist ja 6 vastuvõttu aastas, turundusmaterjal</t>
  </si>
  <si>
    <t>Noorte ettevõtlikkust ja ettevõtluskeskkonda toetavad tegevused</t>
  </si>
  <si>
    <t>Ettevõtlusteemalised üritused Saaremaa erinevates piirkondades (ettevõtluskonverentsid, -seminarid, tunnustusüritused, jms)</t>
  </si>
  <si>
    <t>1. MTÜ Saaremaa Omavalitsuste Liit, Madis Kallas
2. Lääne-Saare vald, Andres Tinno
3. Saare Maavalitsus, Kaido Kaasik
4. Saaremaa Arenduskeskus, Piret Pihel
5. MTÜ Saarte Koostöökogu, Terje Aus
6. MTÜ Saarte Kalandus, Heino Vipp
7. Saaremaa Ettevõtjate Liit, Terje Nepper
8. Kuressaare Ametikool, Neeme Rand
9. TTÜ Kuressaare Kolledž, Anne Keerberg
10. Eesti Töötukassa Saaremaa osakond, Ave Reimaa-Lepik</t>
  </si>
  <si>
    <t>Piret Pihel, SA Saaremaa Arenduskeskus, juhataja
Viktoria Bubukin, SA Saaremaa Arenduskeskus, konsultant</t>
  </si>
  <si>
    <t xml:space="preserve">Tegevuse eesmärgiks on Saaremaa noorte ettevõtliku hoiaku edendamine läbi ettevõtlusalaste ühistegemiste ja koolituste ning maakonna äärealade ettevõtluskeskkonna kasvu toetamine Kuressaare linna ja lähiümbruse tasemest lähtuvalt. </t>
  </si>
  <si>
    <t>Ettevõtlikkus suureneb, seda eelkõige maal. Inimesed on algatusvõimelisemad, luuakse rohkem pere- ja elustiiliettevõtteid. Tööalane pendelrände sihtkoht on rohkem Kuressaare ja selle lähiümbrus, mitte niivõrd mandri-Eesti ega välisriik.</t>
  </si>
  <si>
    <t>Ettevõtlusaktiivsus, maapiirkonnas loodud ettevõtete arv, õpilaste esitatud äriideede arv, õpilasfirmade arv</t>
  </si>
  <si>
    <t>Koordinaator 0,5 kohta, projektide ettevalmistus ja läbiviimine</t>
  </si>
  <si>
    <t>Saaremaa Ettevõtjate Liit</t>
  </si>
  <si>
    <t>Saaremaa Päikese kaasrahastamine, osalemine töötubades, kohtumistel, õppekäikude ettevalmistamine jm</t>
  </si>
  <si>
    <t>Saaremaa Päike on õpilaste ettevõtlusaktiivsuse kasvule suunatud ürituste sari, sh koolitused, ettevõtete külastused, kohtumised ettevõtjatega, äriideede konkurss. Saaremaa Päikese tegevuste elluviimiseks koostatakse eraldi projekt.</t>
  </si>
  <si>
    <t>Ettevõtliku kooli projekti tegevused, mida rahastab HTM</t>
  </si>
  <si>
    <t>Ettevõtliku kooli projekti tegevusi rahastab HTM</t>
  </si>
  <si>
    <t>TTÜ Kuressaare Kolledž, Kuressaare Ametikool, Töötukassa, jt koolitusasutused</t>
  </si>
  <si>
    <t>Ettevõtlusteemaliste ürituste ja koolituste korraldamine omavalitsustes</t>
  </si>
  <si>
    <t>Tegevuste toetamiseks koostatakse eraldi projektid</t>
  </si>
  <si>
    <t>Saaremaa Arenduskeskus</t>
  </si>
  <si>
    <t>Saaremaa Arenduskeskus, Rajaleidja, Töötukassa</t>
  </si>
  <si>
    <t>Saaremaa Arenduskeskus ja kohalikud omavalitsused</t>
  </si>
  <si>
    <t>Infoüritused ettevõtjatele - koolitused, seminarid jms</t>
  </si>
  <si>
    <t>Koolitused</t>
  </si>
  <si>
    <t>3 koolitust ja 3 ettevõtlusklubi aastas erinevatele sihtrühmadele</t>
  </si>
  <si>
    <t>Noorte ettevõtlikkust, sh Ettevõtliku kooli ja Saaremaa Päikese projektide toetavate tegevuste rahastamine (koolitused, väljasõidud, seminarid, jms)</t>
  </si>
  <si>
    <t>Koostöö Ettevõtliku kooli raames</t>
  </si>
  <si>
    <t>Haridus- ja Teadusministeerium</t>
  </si>
  <si>
    <t>Kohalikud omavalitsused</t>
  </si>
  <si>
    <t>Kohalike omavalitsuste eelarve</t>
  </si>
  <si>
    <t>Kohalike omavalitsuste ja kolmanda sektori projektitaotlused</t>
  </si>
  <si>
    <t>Koostöö</t>
  </si>
  <si>
    <t>Mõjusus ettevõtlusele tervikuna, sh nii nutika majanduskasvu kui ka teistesse olulistesse valdkondadesse.</t>
  </si>
  <si>
    <t>Täiendavad investeeringud maakonda, mille tulemusena luuakse vähemalt 100 riigi mediaanpalgalist töökohta. Maakonnas elavad inimesed omavad infot, mille alusel teha maakonna perspektiive silmas pidades tarku otsuseid nii enesetäienduse kui ka tööalaste valikute osas. Maakonna mainekujunduses on lisaks turismile tõstetud esile nii tööstuslik kui ka põllumajanduslik edukus ja võimekus, mis toetab elanikonda tarkade valikute tegemisel ning loob eeltingimused vajamineva tööjõu olemasoluks ning elamisvõimaluseks Saare maakonnas.</t>
  </si>
  <si>
    <t>Maakonna müügitulu kasv, investeeringute ja loodud töökohtade arv, algatatud projektide arv</t>
  </si>
  <si>
    <t>Saaremaa Arenduskeskus jt Lääne-Eesti maakondlikud arenduskeskused koostöös kohalike omavalitsuste ja loomeettevõtjatega</t>
  </si>
  <si>
    <t>Loomemajanduse ja hõbemajanduste võimaluste arendamisega seotud tegevused, sh projektide ettevalmistamine ja läbiviimine toetades väiksema konkurentsivõimega inimeste tööturule saamise võimalusi, koolitused, VIRTU, omaste hooldajate toetamine</t>
  </si>
  <si>
    <t>Pereturismi ja teemaparkide võimaluste arendamisega seotud tegevused, sh maalinnade ühisprojekt, uute ürituste väljatöötamine ja turundamine</t>
  </si>
  <si>
    <t>Arendusprojekti kaudu</t>
  </si>
  <si>
    <t>Investorteeninduslik tegevus, sh vajaminevate andmebaaside haldamine, investorpäringutele vastamine, pakkumiste koostamine, klientide teenindamine, järelteenindus, reklaam ja turundus, investorteenindusalane koostöö Lääne- Eesti piirkonna investorkonsultandiga ja EAS-ga, jms</t>
  </si>
  <si>
    <t>vähemalt 3 nädalast üritust aastas</t>
  </si>
  <si>
    <t>Turundustegevuse, tootearenduse ja teeninduse kvaliteedi parendamisele suunatud üritused, seminarid ja koolitused</t>
  </si>
  <si>
    <t>3 üritust, 3 koolitust ja 2 seminari aastas erinevatele sihtrühmadele</t>
  </si>
  <si>
    <t>Omaosalus PATEE kava täitmiseks, toetus projektide omaosaluse katmisel</t>
  </si>
  <si>
    <t>Regionaalsete kompetentsikeskuste arendamise meede; ASTRA; Erasmus; riigieelarveline tegevustoetus õppetegevuseks</t>
  </si>
  <si>
    <t>Väiksema konkurentsivõimega inimeste nõustamine ja abistamine, toetatud töökohtade loomine, ühis- ja kaugtöö võimaluste pakkumine, omaste hooldusega hõivatute tööturule sisenemisega seotud toetustegevus, sh omaste hooldaja ja eakate päevahoiu teenuste edasiarendamine, koolituste korraldamine</t>
  </si>
  <si>
    <t>Saare maakonna üldhariduskoolid</t>
  </si>
  <si>
    <t>SaareMaaPäevad tutvustavad Saare maakonda kui arenevat ja ettevõtlusaktiivset piirkonda. Soov on innustada nii potentsiaalseid kui ka tegutsevaid ettevõtjaid ning noori, tuua kokku piirkonna poliitikakujundajaid, kohalike omavalitsuste töötajaid ja arvamusliidreid, et suureneks mõistmine ja toetus ettevõtlikkusele ja ettevõtluskeskkonna arengutele.</t>
  </si>
  <si>
    <t>Ida-Viru Ettevõtluskeskus</t>
  </si>
  <si>
    <t>MAAKAR</t>
  </si>
  <si>
    <t>Projektide rahastamine taotluste alusel</t>
  </si>
  <si>
    <t>Naiste omanduses olevate mikro- ja väikeettevõtete kasvu soodustamine ja ekspordivõimekuse kasvatamine, naisettevõtjatele vajalike teenuste kaardistamine ning kättesaadavaks tegemine maakondlike arenduskeskuste kaudu, töö- ja pereelu ühitamisele suunatud tegevused, teavitustegevused naisettevõtjate tegevuse nähtavamaks muutmiseks ja noortele eeskujude loomiseks, tütarlastes innovatiivsuse ja riskijulguse kasvatamisele ning tehnoloogia ja IT-sektori vastu huvi tekitamisele suunatud tegevused</t>
  </si>
  <si>
    <t>Uuring bussi-, parvlaeva- ja lennuliikluse korraldamiseks; võimalusel ühenduste parendamine</t>
  </si>
  <si>
    <t>Ettevõtluse Arendamise SA</t>
  </si>
  <si>
    <t>Saare maakonna turismiettevõtjad</t>
  </si>
  <si>
    <t>Saare maakonna turismiorganisatsioonid</t>
  </si>
  <si>
    <t>Hetkel teadmata</t>
  </si>
  <si>
    <t>Euroopa Kalandusfond</t>
  </si>
  <si>
    <t>Interreg projekt 2015 - 2018</t>
  </si>
  <si>
    <t>Rahvusvaheline ettevõtlusalane koostöökogemus noortele</t>
  </si>
  <si>
    <t>Ettevõtlik kool, Saaremaa Päike üritused, Interreg tegevused</t>
  </si>
  <si>
    <t>Interreg projekti sihtrühm on ainult gümnaasiumi aste</t>
  </si>
  <si>
    <t>Nii töötute kui töötavate inimeste ettevõtlikkuse kasvatamine läbi erinevate tegevuste, sh Töömessi ja töötubade korraldamine, loengute läbiviimine</t>
  </si>
  <si>
    <t>algab 2015 sügisel, toodud Saare mk kõigi partnerite eelarve maht</t>
  </si>
  <si>
    <t>Maakonna tervikturundus nii investeerimis-, ettevõtlus- kui ka elukeskkonnana (sh Maale elama jms üritused), maakonna majandusülevaate koostamise jätkamine, erinevate arendusprojektide koostamine</t>
  </si>
  <si>
    <t>Saare maakonna majanduse ülevaade (materjali kujundamine ja paljundamine, esitluse koostamine ja selle levitamine - kõike tehakse nii elektrooniliselt kui ka paberkandjal)</t>
  </si>
  <si>
    <t>Kandvad majandusharud on seotud arengutega kõigis kolmes nutika spetsialiseerumise suunas aga ka ettevõtluskeskkonna arenguga laiemalt</t>
  </si>
  <si>
    <t>Terviseturism</t>
  </si>
  <si>
    <t>Väikelaevaehitus</t>
  </si>
  <si>
    <t xml:space="preserve">Rohemajandus </t>
  </si>
  <si>
    <t>Noorte ettevõtlikkust toetavad tegevused</t>
  </si>
  <si>
    <r>
      <rPr>
        <i/>
        <u val="single"/>
        <sz val="11"/>
        <color indexed="8"/>
        <rFont val="Calibri"/>
        <family val="2"/>
      </rPr>
      <t>Noorte ettevõtlikkust toetavad tegevused:</t>
    </r>
    <r>
      <rPr>
        <i/>
        <sz val="11"/>
        <color indexed="8"/>
        <rFont val="Calibri"/>
        <family val="2"/>
      </rPr>
      <t xml:space="preserve">
Tegevuste käigus võetakse SA Saaremaa Arenduskeskus juurde tööle Noorte ettevõtlikkuse koordinaator 0,5-kohalise koormusega, kelle põhiülesanneteks on noorte ettevõtlusteemaliste projektide ellukutsumine ja olemasolevatega  jätkamine (nt Saaremaa Päike, mis algas 2009. aastal). Lisaks panustatakse Ettevõtliku kooli tegevustesse ning selle raames laiendatakse Saaremaa Päikest võimaluse korral üle-Eestiliseks. Ettevõtliku kooli puhul teostatakse PATEE kava raames ainult neid tegevusi, mida Haridus- ja Teadusministeeriumi projekti raames ei teostata.
</t>
    </r>
    <r>
      <rPr>
        <i/>
        <u val="single"/>
        <sz val="11"/>
        <color indexed="8"/>
        <rFont val="Calibri"/>
        <family val="2"/>
      </rPr>
      <t>Ettevõtluskeskkonda toetavad tegevused:</t>
    </r>
    <r>
      <rPr>
        <i/>
        <sz val="11"/>
        <color indexed="8"/>
        <rFont val="Calibri"/>
        <family val="2"/>
      </rPr>
      <t xml:space="preserve">
Maapiirkondade ettevõtluse edendamise huvides viiakse läbi erinevaid üritusi (ettevõtluskonverentsid, -seminarid, jms) erinevates Saaremaa maapiirkondades eesmärgiga edendada ettevõtlust Kuressaare linnast kaugemates piirkondades. Üritused viiakse läbi koostöös kohalike omavalitsuste ja maapiirkonna ettevõtjatega. Kuressaare linnas ja linna lähiümbruses toimub kogu maakonna ettevõtlust tutvustav üritus SaareMaaPäevad, mida korraldatakse alates 2010. aastast koostöös Saarte Koostöökogu, Saarte Hääle ja ettevõtjatega. Ürituse raames toimub turupäev, mess, koolitused, põllumajandusettevõtete tunnustamisüritus jms. SaareMaaPäevad on ainus ettevõtlusvaldkonna traditsiooniline üritus, mida viiakse ellu koostöös.</t>
    </r>
  </si>
  <si>
    <t>Ettevõtluskeskkonda toetavad tegevused</t>
  </si>
  <si>
    <t>Ettevõtlikkuse suurendamisele kaasaaitamine, tegevuste koordineerimine, erinevate projektide ja ürituste läbiviimine (sh Ettevõtlik kool, Saaremaa Päike, Interreg)</t>
  </si>
  <si>
    <t>Investeeringud ettevõtlusesse, nende kaudu nii uute ettevõtete loomine kui ka olemasolevate laiendamine -  lisanduvad uued töökohad, eelkõige keskmisest kõrgema palgaga. Töökohtade lisandumine vähendab tööalast väljarännet saartelt ning välismaal ja mandril töötajate arvu. SKT kasvab.</t>
  </si>
  <si>
    <t xml:space="preserve">Saare maakonna tervikturundamine </t>
  </si>
  <si>
    <t>Saare maakonna investeerimiskeskkonna edendamine</t>
  </si>
  <si>
    <r>
      <rPr>
        <i/>
        <u val="single"/>
        <sz val="11"/>
        <color indexed="8"/>
        <rFont val="Calibri"/>
        <family val="2"/>
      </rPr>
      <t>Saare maakonna tervikturundamine:</t>
    </r>
    <r>
      <rPr>
        <i/>
        <sz val="11"/>
        <color indexed="8"/>
        <rFont val="Calibri"/>
        <family val="2"/>
      </rPr>
      <t xml:space="preserve">
SA Saaremaa Arenduskeskuses võetakse perioodi alguses tööle Saare maakonna tervikturundusjuht 0,5-kohalise koormusega, kelle tööülesanneteks on maakonna tervikturundamine, sh nii investeerimis-, ettevõtlus- kui ka elukeskkonnana ja turismiturundustegevus, maakonna olulisemate sektorite ülevaadete koostamise jätkamine, andmete kasutamine investorteeninduses, turunduses jm teavitustöös, abi kohalikele omavalitsustele selles vallas.
MTÜ Saarte Turismiarenduskeskus juurde võetakse tööle Turismivaldkonna arendus- ja turundusjuht 0,75-kohalise koormusega. Turismiarendus- ja turundustegevus saab toetama senisest enam kogu maakonda - turismimessidel osalemine, infomaterjalide koostamine, ürituste korraldamine, esialgne prioriteetne kokkulepitud suund on pereturism. Turismivaldkonna ühine koolitus saab toimuma enne aktiivse turismihooaja algust ning selle kaudu toetatakse teeninduse kvaliteeti ja tagatakse info kättesaadavus kõigile huvitatutele.
</t>
    </r>
    <r>
      <rPr>
        <i/>
        <u val="single"/>
        <sz val="11"/>
        <color indexed="8"/>
        <rFont val="Calibri"/>
        <family val="2"/>
      </rPr>
      <t>Saare maakonna investeerimiskeskkonna edendamine:</t>
    </r>
    <r>
      <rPr>
        <i/>
        <sz val="11"/>
        <color indexed="8"/>
        <rFont val="Calibri"/>
        <family val="2"/>
      </rPr>
      <t xml:space="preserve">
Sa Saaremaa Arenduskeskuses võetakse perioodi alguses tööle Investorteeninduse spetsialist 0,5-kohalise koormusega, kelle tööülesanneteks on olemasolevate ja potentsiaalsete investorite teenindamine, päringutele vastamine, sobivate objektide ja tööjõu seire, väärtuspakkumiste koostamine, järelteenindus ning investorteenindusalane koostöö Lääne- Eesti piirkonna investorkonsultandiga ja EAS-ga.
</t>
    </r>
    <r>
      <rPr>
        <i/>
        <u val="single"/>
        <sz val="11"/>
        <color indexed="8"/>
        <rFont val="Calibri"/>
        <family val="2"/>
      </rPr>
      <t>Saare maakonna loome- ja hõbemajanduse arendamine:</t>
    </r>
    <r>
      <rPr>
        <i/>
        <sz val="11"/>
        <color indexed="8"/>
        <rFont val="Calibri"/>
        <family val="2"/>
      </rPr>
      <t xml:space="preserve">
SA Saaremaa Arenduskeskuses võetakse perioodi alguses tööle Loomemajanduse arendusjuht 0,25-kohalise koormusega ja Hõbemajanduse valdkonna koordinaator 0,25-kohalise koormusega, kelle ülesandeks on loomemajanduse ja hõbemajanduste projektide ettevalmistamine ja läbiviimine toetades väiksema konkurentsivõimega inimeste tööturule saamise võimalusi.</t>
    </r>
  </si>
  <si>
    <t>Saare maakonna loome- ja hõbemajanduse arendamine</t>
  </si>
  <si>
    <t>Saaremaa Ettevõtjate Liidu eelarve</t>
  </si>
  <si>
    <t>Projekt Saaremaa Päikese kaasrahastamine</t>
  </si>
  <si>
    <t>Saare maakonna ettevõtjad</t>
  </si>
  <si>
    <t>Täpne summa teadmata</t>
  </si>
  <si>
    <t>Saaremaa Arenduskeskus läbi Ettevõtluse Arendamise SA (Siseministeerium)</t>
  </si>
  <si>
    <t>Saare maakonna sotsiaalorganisatsioonid, sh Saaremaa Puuetega Inimeste Koda, SA Kuressaare Hoolekanne, jt</t>
  </si>
  <si>
    <t>Leader, KÜSK, Euroopa Regionaalarengufond, Hasartmängumaksu Nõukogu, KOP, jt</t>
  </si>
  <si>
    <t>Saare maakonna arendusorganisatsioonid</t>
  </si>
  <si>
    <t>Täiendavate uuringute vajadus selgub perioodi jooksul</t>
  </si>
  <si>
    <t>Puuetega ja erivajadustega inimeste nõustamine ja abistamine, kaitstud ja toetatud töökeskuse loomine ja väljaarendamine</t>
  </si>
  <si>
    <t>Saaremaa Puuetega Inimeste Koda koostöös kohalike omavalitsuste, ettevõtjate ja riigiga</t>
  </si>
  <si>
    <t>EAS Noorte ettevõtlikkuse programm, Leader, Interreg</t>
  </si>
  <si>
    <t>Projekt Saaremaa Päikese tegevuste elluviimiseks, igal aastal uus projekt. Rahvusvaheline ettevõtlusalane koostöökogemuse projekt noortele</t>
  </si>
  <si>
    <t>30 000,00 KK arendamise meede
1 000 000,00 (indikatiivne) Interreg
10 000,00 (indikatiivne) LEADER</t>
  </si>
  <si>
    <t>1 250 000,00 KK arendamise meede
50 000,00 (indikatiivne) ASTRA
450 000,00 Erasmus</t>
  </si>
  <si>
    <t>50 000,00 KK arendamise meede</t>
  </si>
  <si>
    <t>64 000 EAS Noorte ettevõtlikkuse programm või Leader;
283 000 Interreg</t>
  </si>
  <si>
    <t>Puuetega või erivajadustega inimeste töökeskus / tugikeskus</t>
  </si>
  <si>
    <t>EAS Noorte ettevõtlikkuse programm, Leader, Interreg, EAFRD (PRIA), Euroopa Kalandusfond, KÜSK, Euroopa Regionaalarengufond, Hasartmängumaksu Nõukogu, KOP, MAAKAR, ettevõtjate eelarve, kohalike omavalitsuste eelarve, PATEE</t>
  </si>
  <si>
    <t>Haridus- ja Teadusministeerium, Saaremaa Arenduskeskus, Saaremaa Ettevõtjate Liit, MTÜ Saarte Koostöökogu, MTÜ Saarte Kalandus, Saare maakonna sotsiaalorganisatsioonid, Saare maakona arendusorganisatsioonid, Saare Maavalitsus, Saare maakonna ettevõtjad, kohalikud omavalitsused, Ettevõtluse Arendamise SA</t>
  </si>
  <si>
    <t>EAFRD (PRIA), Leader, MAAKAR, ettevõtjate eelarve, kohalike omavalitsuste eelarve, PATEE</t>
  </si>
  <si>
    <t>Läbivalt</t>
  </si>
  <si>
    <t>17 786,92 (perioodil 2015-2016), järgnevate perioodide rahastus teadmata</t>
  </si>
  <si>
    <t>55 288,56 (perioodil 2015-2016), järgnevate perioodide rahastus teadmata</t>
  </si>
  <si>
    <t>18 387,52 (perioodil 2015-2016), järgnevate perioodide rahastus teadmata</t>
  </si>
  <si>
    <t>Ülikoolide keskus Saaremaal, Saarte Geopark, TTÜ Kuressaare Kolledž</t>
  </si>
  <si>
    <t>TTÜ Kuressaare Kolledž, Keskkonnaamet</t>
  </si>
  <si>
    <t>Valdkonna ettevõtjad, sh Saaremaa Spa Hotellid jt spaad</t>
  </si>
  <si>
    <t>Koolitusasutused, TERE KK</t>
  </si>
  <si>
    <t>koostöös ettevõtjatega ja TERE KK</t>
  </si>
  <si>
    <t>Saaremaa Spa Hotellid kaevandab ainsana Saaremaal ravimuda ja neil on meditsiinilised teenused</t>
  </si>
  <si>
    <t>Terviseturismiteemalised teavitusüritused, terviseturismiteenuse pakkujate ühisturundus (nt Spaaremaa Wellfest), infomaterjalide koondamine ja nende levitamine elektrooniliselt ja trükistena. Igal aastal keskendutakse ühele terviseturismi teemale. Turismiturundus terviseturismi toetuseks, sh messid, vastavad stendid jms</t>
  </si>
  <si>
    <t>TTÜ Kuressaare Kolledži väikelaevaehituse kompetentsikeskus</t>
  </si>
  <si>
    <t>Teadmusteenuste arendamine ettevõtete vajaduste põhiselt; insenertehniline õpivara, teadmuskirjanduse eestindamine ja kirjastamine, turundusmaterjalid</t>
  </si>
  <si>
    <t>Ülikoolide Keskus Saaremaal, TTÜ Kuressaare Kolledž, Keskkonnainvesteeringute Keskus, Keskkonnaamet, Saarte Geopark</t>
  </si>
  <si>
    <t>Päikese- ja tuuleenergeetika arendused koostöös TTÜga</t>
  </si>
  <si>
    <t>Nutikates valdkondades tegutsevate ettevõtjate ja avaliku sektori koostöö</t>
  </si>
  <si>
    <t>Maakonna tervikturundus, investorteeninduslik tegevus</t>
  </si>
  <si>
    <t>Maakonna tervikturundus ja kandvate majandusharude konkurentsivõime tugevdamine</t>
  </si>
  <si>
    <t>Koos Terviseturismi arendus- ja turundustöökohaga moodustub 1 täistöökoht MTÜ Saarte TAK juurde. Igal aastal uus väljapanek ja esindatus turismimessidel</t>
  </si>
  <si>
    <t>Nutikates valdkondades luuakse uusi arendusi, laiendatakse olemasolevaid ja selle kaudu suureneb tööhõive ja keskmisest kõrgemat palka saavate töötajate arv. Lisandväärtusena kasv regioonis prioriteetsetena määratletud sektorites, mis tuleneb suuremat kompetentsi nõudvate töökohtade tekkest ja nende mehitamisest kõrge kvalifikatsiooniga töötajatega. Kolm valdkonda, sh terviseturism, mille tegevused on PATEE kavas  ning väikelaevaehitus ja rohemajandus, mille tegevute elluviimiseks rakendatakse valdavalt teisi meetmeid. Viimaste osas on PATEE kavas vaid arendused, mida teised meetmed ei võimalda.</t>
  </si>
  <si>
    <r>
      <rPr>
        <b/>
        <sz val="11"/>
        <color indexed="8"/>
        <rFont val="Calibri"/>
        <family val="2"/>
      </rPr>
      <t>Terviseturismi</t>
    </r>
    <r>
      <rPr>
        <sz val="11"/>
        <color theme="1"/>
        <rFont val="Calibri"/>
        <family val="2"/>
      </rPr>
      <t xml:space="preserve"> arendustesse ei ole Saare maakonnas seni piisavalt panustatud, taastusravitoodete väljaarendamine ei ole kulgenud sama edukalt kui seda on tehtud Haapsalus või Pärnus. Puudub turundus ja ühistegevus. Langenud on majutatute arv. </t>
    </r>
    <r>
      <rPr>
        <b/>
        <sz val="11"/>
        <color indexed="8"/>
        <rFont val="Calibri"/>
        <family val="2"/>
      </rPr>
      <t>Väikelaevaehituse</t>
    </r>
    <r>
      <rPr>
        <sz val="11"/>
        <color theme="1"/>
        <rFont val="Calibri"/>
        <family val="2"/>
      </rPr>
      <t xml:space="preserve"> arendustega tegeleb väikelaevaehituse kompetentsikeskus, kuid puudub võimalus õpivara loomiseks, mis on vajalik tööjõu erialaseks ettevalmistamiseks ja turundusmaterjal eriala tutvustamiseks. Edukast </t>
    </r>
    <r>
      <rPr>
        <b/>
        <sz val="11"/>
        <color indexed="8"/>
        <rFont val="Calibri"/>
        <family val="2"/>
      </rPr>
      <t>rohemajandusest</t>
    </r>
    <r>
      <rPr>
        <sz val="11"/>
        <color theme="1"/>
        <rFont val="Calibri"/>
        <family val="2"/>
      </rPr>
      <t xml:space="preserve"> on vaid üksikud head näited, ohtralt kasutamata ressurssi, sh ökoloogiliseks põllumajanduseks, päikese- ja tuuleenergeetikaks. Ettevõtjad ei tunneta piisavalt selle valdkonna võimalusi ja üldiseid arengutrende.</t>
    </r>
  </si>
  <si>
    <t>Peale terviseturismi arendustegevuste teostamist pakutakse senisest enam terviseturismitooteid ja suuremat valikut tervistedendavaid teenuseid. Sellel eesmärgil külastatavate välis- ja siseturistide hulk suureneb. Peale väikelaevaehitusvaldkonna tugiteenuste osutamist on väikelaevaehituses rakendatav kõrge kvalifikatsiooniga tööjõud kohapeal kättesaadav. Suureneb sektoris töötavate insenertehniliste ja arendustöötajate arv, tõuseb palgatase ja toodetav lisandväärtus. Enese täiendamiseks vajalik õpivara on kättesaadav (sh eesti keelsena). Peale rohemajanduse temaatika tutvustamist ja arendustegevuste teostamist on rohemajanduslikke ettevõtmisi nii tootmises, põllumajanduses kui ka turismis. Ressurssidest on olemas ülevaade ja nende kasutamine aktiviseerub.</t>
  </si>
  <si>
    <t>Lisandunud innovatiivsete tervisetoodete ja teenuste arv, majutatute ööbimiste arvu kasv (pikeneb ühe külastaja kohapeal viibitud aeg), väikelaevaehituse sektoris hõivatud kõrge kvalifikatsiooniga töötajate osakaal ja sektoris toodetav lisandväärtus, rohemajanduslike ettevõtete arv ja müügitulu.</t>
  </si>
  <si>
    <r>
      <rPr>
        <u val="single"/>
        <sz val="11"/>
        <color indexed="8"/>
        <rFont val="Calibri"/>
        <family val="2"/>
      </rPr>
      <t>Terviseturism</t>
    </r>
    <r>
      <rPr>
        <sz val="11"/>
        <color theme="1"/>
        <rFont val="Calibri"/>
        <family val="2"/>
      </rPr>
      <t xml:space="preserve"> - MTÜ Saarte Turismiarenduskeskus juurde luuakse töökoht ühele inimesele, millest 0,25 on seotud terviseturismi edendamisega (lisaks üldine turismi arendustegevus, mis on kirjeldatud osas). Töö sisuks on terviseturismi info koondamine ja levitamine, ühisturundustegevus terviseturismi teemadel ning tervisetoodete ja -teenuste arendamine ja rakendamine koostöös valdkonna ettevõtjate, TERE KK jt arendajatega. Tegevused viiakse ellu etapiviisiliselt. 1. etapp - 2015 -2016: terviseturismi edendamise teavitamine, koostöösuhted TERE KK jt arendajatega, teenust arendavate ettevõtjatega koostöö ja kokkulepped, taustainformatsiooni koondamine ja esmane levitamine, koolitusvajaduse kaardistamine ja koostöökokkulepped koolitusteks. Aastas korraldatakse vähemalt üks terviseturismi teemaline konverents või seminar, viiakse läbi vähemalt üks terviseturismi kaasamisüritus (nt Spaaremaa Wellfest, mida on korraldatud alates 2014. aastast) ja koostatakse vähemalt üks terviseturismiteemaline infomaterjal. Käsitööettevõtjatele viiakse läbi 2 üritust aastas ning nõustatakse ja toetatakse käsitöönduslike tervisetoodete tootmisel aastaringselt. 2. etapp - 2017-2018: koostatakse vajaminevad uuringud, jätkatakse koolituste korraldamisega, infomaterjalide koostamisega (nii elektrooniliselt kui ka paberkandjal, seda erinevates keeltes), teavitustegevusega ning turundustegevusega. 3. etapp - 2019-2020: ulatuslik turundustegevus ja müük, muude tugitegevuste, sh koolituste ja teavitusürituste jätkumine. 4. etapp - 2021-2022: väiksemamahuline turundustugi jätkub, koolitusi jm tugitegevusi tehakse vastavalt ilmnenud vajadusele. 
</t>
    </r>
    <r>
      <rPr>
        <u val="single"/>
        <sz val="11"/>
        <color indexed="8"/>
        <rFont val="Calibri"/>
        <family val="2"/>
      </rPr>
      <t>Väikelaevaehitusega</t>
    </r>
    <r>
      <rPr>
        <sz val="11"/>
        <color theme="1"/>
        <rFont val="Calibri"/>
        <family val="2"/>
      </rPr>
      <t xml:space="preserve"> seotud tegevused viikse ellu  TTÜ Kuressaare Kolledži väikelaevaehituse kompetentsikeskuse poolt, kus valmistatakse ette uus kompetentsikeskuse arendusprojekt. PATEE kava kaudu rahastatakse tegevusi, mida ei võimalda teised meetmed, sh õpivara ja turundusmaterjalide koostamist.
</t>
    </r>
    <r>
      <rPr>
        <u val="single"/>
        <sz val="11"/>
        <color indexed="8"/>
        <rFont val="Calibri"/>
        <family val="2"/>
      </rPr>
      <t>Rohemajanduse</t>
    </r>
    <r>
      <rPr>
        <sz val="11"/>
        <color theme="1"/>
        <rFont val="Calibri"/>
        <family val="2"/>
      </rPr>
      <t xml:space="preserve"> arendusegevused viiakse esialgu ellu koostöös teiste arendajatega - Ülikoolide Keskus Saaremaal (üldteemad), TTÜ Kuressaare Kolledž (päikese- ja tuuleenergeetika) ja Saarte Koostöökogu (mahepõllumajandus ja toidutootmine). Rohemajanduse arendustes on võtmeroll ettevõtjatel ja sellest tulenevalt panustatakse PATEE kaudu vaid teavitustegevusele, vajadusel suurendatakse rohemajanduse osa järgmistel etappidel.</t>
    </r>
  </si>
  <si>
    <t>Teemad pannakse paika koostöös ettevõtjatega (nt ravimuda, krooniliste haiguste ravi, seljahaigused jne)</t>
  </si>
  <si>
    <t>Saaremaa Arenduskeskus koostöös TTÜ Kuressaare Kolledž</t>
  </si>
  <si>
    <t>Koolitusasutused</t>
  </si>
  <si>
    <t>Saarte Turismiarenduskeskus koostöös teiste turismiorganisatsioonide ja -ettevõtjatega</t>
  </si>
  <si>
    <t>Turismiturundus, sh messid, vastavad stendid, infomaterjalide koostamine jms ning koolitused ja üritused</t>
  </si>
  <si>
    <t>Valdkonna ettevõtjad koostöös kohalike omavalitsuste, Saarte Turismiarenduskeskuse ja Kuressaare turismiinfokeskusega</t>
  </si>
  <si>
    <t>Ettevõtjate traditsioonilised ühisüritused, sh Geonädal, Saaremaa Orhideefestival, Merenädal, jt</t>
  </si>
  <si>
    <t>Pärnus tegutseb piirkondlik investorkonsultant, kes toetab kõiki piirkonna investortegevusi ja teeb koostööd kõigi oma piirkonna investorteenindusspetsialistidega. Vastav koostööleping on sõlmitud kõigil Lääne-Eesti maakondadel.</t>
  </si>
  <si>
    <t>Terviseturismi edendamine toetab maakonna turismivaldkonna tegevusi tervikuna ning aitab kaasa külastuste kasvule, sh korduvküastuste kasvule ja viibitud aja pikenemisele. Turism on maakonna üks kandvatest majandusharudest. Samuti  toetavad teised nutika kasvu suunad ja ettevõtluskeskkonna edendamine</t>
  </si>
  <si>
    <t>Turismi edendamine</t>
  </si>
  <si>
    <t>Turismivaldkonna ühisüritused (sh pere-, loodus- pärandkultuuriturismi jm)</t>
  </si>
  <si>
    <t>Maalinnade arendusprojekt</t>
  </si>
  <si>
    <t>Saare maakonna arengustrateegia visioon aastaks 2025: Saare maakond konkureerib edukalt Eesti suurimate linnapiirkondadega ja välisriikidega noorte elanike pärast. Maakonna äärealade ettevõtlus kasvab vähemalt sama kiiresti kui Kuressaares ja linna lähiümbruses.
Arengustrateegias seatakse kolm spetsiifilist eesmärki. Seoses nutika majanduskasvu eesmärgiga lähtutakse võtmeülesannete loendist:
• Väikelaevaehituse kompetentsikeskuse edasiarendamine mitmekülgse nutika kasvu tugiasutuseks;
• Päikeseenergia kasutamise edendamine, energiaühistute asutamine;
• Nutika rohemajanduse ja tervist toetavate todiutoodete arendamine;
• Terviseturismi toodete väljaarendamine.
Kava elluviimisega aitame kaasa maakonna strateegias välja toodud näitajate saavutamisele:
• 2-4 ettevõtet aastas osaleb nutika kasvu toetusprogrammides
• Rändesaldo vanuserühmas 15-35 a on tänasest oluliselt tasakaalustatum, sisse- ja väljarände koondsaldo on tasakaalus.
• Keskmine kuu brutotasu on vähemalt 85% Eesti keskmisest.
• Kolmanda taseme haridusega tööjõu osatähtsus on  vähemalt 30%.
• Väljaspool Kuressaaret ja endist Kaarma valda asuvate äriühingute müügitulu moodustab vähemalt 25% kogu maakonna näitajast.</t>
  </si>
  <si>
    <t>Saare maakonna arengustrateegia visioon aastaks 2025: Saare maakond konkureerib edukalt Eesti suurimate linnapiirkondadega ja välisriikidega noorte elanike pärast. Maakonna äärealade ettevõtlus kasvab vähemalt sama kiiresti kui Kuressaares ja linna lähiümbruses.
Arengustrateegias seatakse kolm spetsiifilist eesmärki. Seoses kandvate majandusharude konkurentsivõime eesmärgiga lähtutakse võtmeülesannete loendist:
• Saare maakonna ja saaremaiste toodete vastikku seotud ühisturundus;
• Teemaparkide jm pereturismi toodete arendamine;
• Loomemaja rajamine ja selle kaudu teiste sektorite toetamine.
Kava elluviimisega aitame kaasa maakonna strateegias välja toodud näitajate saavutamisele:
• Tööhõive määr vanuses 15-74 vähemalt 59%
• Rändesaldo vanuserühmas 15-35 a on tänasest oluliselt tasakaalustatum
• Keskmine kuu brutotasu on vähemalt 85% Eesti keskmisest
• Kolmanda taseme haridusega tööjõu osatähtsus on  vähemalt 30%</t>
  </si>
  <si>
    <t>Saare maakonna arengustrateegia visioon aastaks 2025: Saare maakond konkureerib edukalt Eesti suurimate linnapiirkondadega ja välisriikidega noorte elanike pärast. Maakonna äärealade ettevõtlus kasvab vähemalt sama kiiresti kui Kuressaares ja linna lähiümbruses.
Läbiv eesmärk: Maakonna hea sisemine sidustatus ja territoriaalne tasakaalustatus.
Arengustrateegias seatakse kolm spetsiifilist eesmärki. Seoses majandusarengut soodustava elu- ja ettevõtluskeskkonna eesmärgiga lähtutakse võtmeülesannete loendist:
• Saaremaal antava unikaalse erialaõppe mitmekülgne turundamine;
• Maakondliku bussiliikluse konkurentsivõime tõstmine;
• Lennuühenduste parandamine;
• Parvlaevaühenduste edasiarendamine.
Kava elluviimisega aitame kaasa maakonna strateegias välja toodud näitajate saavutamisele:
• Ettevõtjate rahulolu on "hea"
• Rändesaldo vanuserühmas 15-35 a on tänasest oluliselt tasakaalustatum, sisse- ja väljarände koondsaldo on tasakaalus.
• Keskmine kuu brutotasu on vähemalt 85% Eesti keskmisest.
• Kolmanda taseme haridusega tööjõu osatähtsus on  vähemalt 30%.
• Väljaspool Kuressaaret ja endist Kaarma valda asuvate äriühingute müügitulu moodustab vähemalt 25% kogu maakonna näitajast.</t>
  </si>
  <si>
    <t>TTÜ Kuressaare Kolledzi väikelaevaehituse kompetentsikeskuse jätkuv arendamine</t>
  </si>
  <si>
    <t>Saarte Turismiarenduskeskus koostöös teiste turismiorganisatsioonide ja valdkonna ettevõtjatega</t>
  </si>
  <si>
    <t>Saarte Turismiarenduskeskus</t>
  </si>
  <si>
    <t>Saarte Koostöökogu (Leader)</t>
  </si>
  <si>
    <t>Saarte Turismiarenduskeskus, turismirganisatsioonid, valdkonna ettevõtjad, koolitusasutused, TERE KK,  Saarte Koostöökogu, TTÜ Kuressaare Kolledži väikelaevaehituse kompetentsikeskus, Kuressaare Ametikool, ettevõtjad, Keskkonnaamet, Ülikoolide Keskus Saaremaal, Keskkonnainvesteeringute Keskus, TTÜ Kuressaare Kolledž, Saarte Geopark</t>
  </si>
  <si>
    <t>Saarte Koostöökogu</t>
  </si>
  <si>
    <t>Eesti Väikelaevaehituse Liit</t>
  </si>
  <si>
    <t>Saarte Koostöökogu, Saare maakonna turismiorganisatsioonid, Saare Maavalitsus, Saare maakonna turismiettevõtjad, kohalikud omavalitsused, Eesti Väikelaevaehituse Liit, TTÜ Kuressaare Kolledž, Kuressaare Ametikool, Saare maakonna ettevõtjad, Saarte Koostöökogu, Ülikoolide keskus Saaremaal, Saarte Geopark, Saaremaa Arenduskeskus, Ettevõtluse Arendamise SA</t>
  </si>
  <si>
    <t>Ettevõtjate eelarve, Leader, MAAKAR, Keskkonnainvesteeringute Keskus, jt</t>
  </si>
  <si>
    <t>EAFRD (PRIA), Leader, MAAKAR, ettevõtjate eelarve, kohalike omavalitsuste eelarve, Regionaalsete kompetentsikeskuste arendamise meede, Interreg, ASTRA, Erasmus, Keskkonnainvesteeringute Keskus, PATEE</t>
  </si>
  <si>
    <t>Saarte Turismiarenduskeskus koostöös kohalike omavalitsuste, turismiorganisatsioonide ja ettevõtjatega</t>
  </si>
  <si>
    <t>Saarte Koostöökogu, Saare maakonna turismiorganisatsioonid, Saare Maavalitsus, Saare maakonna turismiettevõtjad, kohalikud omavalitsused, Saaremaa Arenduskeskus, Ettevõtluse Arendamise SA</t>
  </si>
  <si>
    <t>SAK, Lääne-Eesti MAK võrgustik, EAS, maakonna kinnisvaraettevõtted, omavalitsused, TTÜ Kuressaare Kolledž, Saarte Turismiarenduskeskus, Saarte Geopark, loodusturismiettevõtjad, turismiorganisatsioonid, loomeettevõtjad, Saarte Koostöökogu</t>
  </si>
  <si>
    <t>Saaremaa Arenduskeskus, üldhariduskoolid, Saaremaa Ettevõtjate Liit, Ida-Viru Ettevõtluskeskus, Töötukassa, Saarte Koostöökogu, Rajaleidja, TTÜ Kuressaare kolledž, Kuressaare Ametikool, koolitusasutused, kohalikud omavalitsused, Kuressaare Hoolekanne, Saaremaa Puuetega Inimeste Koda, Eesti Maanaiste Ühenduse Saare Naised, Saarte Kalandus, Saarte Koostöökogu, Saare Maavalitsus, jt</t>
  </si>
  <si>
    <t>Kuressaare Hoolekanne, jt sotsiaalteenuseid osutavad asutused koostöös kohalike omavalitsustega</t>
  </si>
  <si>
    <t>Eesti Maanaiste Ühenduse Saare Naised koostöös teiste asutustega</t>
  </si>
  <si>
    <t>Saarte Kalandus (Leader)</t>
  </si>
  <si>
    <t>TTÜ Kuressaare Kolledzi ja Kuressaare Ametikooli ühismaterjali koostamine ja trükkimine väikelaevaehitusvaldkonna õppimisvõimaluste promomiseks</t>
  </si>
  <si>
    <t>Tootearenduskeskused Lääne-Saare ja Orissaare vallas, Oti tootmisala Pöide vallas</t>
  </si>
  <si>
    <t>3 keskust</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</si>
</sst>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51">
    <font>
      <sz val="11"/>
      <color theme="1"/>
      <name val="Calibri"/>
      <family val="2"/>
    </font>
    <font>
      <sz val="11"/>
      <color indexed="8"/>
      <name val="Calibri"/>
      <family val="2"/>
    </font>
    <font>
      <b/>
      <sz val="11"/>
      <color indexed="8"/>
      <name val="Calibri"/>
      <family val="2"/>
    </font>
    <font>
      <i/>
      <sz val="11"/>
      <color indexed="8"/>
      <name val="Calibri"/>
      <family val="2"/>
    </font>
    <font>
      <i/>
      <sz val="10"/>
      <color indexed="8"/>
      <name val="Calibri"/>
      <family val="2"/>
    </font>
    <font>
      <sz val="14"/>
      <color indexed="8"/>
      <name val="Calibri"/>
      <family val="2"/>
    </font>
    <font>
      <b/>
      <sz val="14"/>
      <color indexed="8"/>
      <name val="Calibri"/>
      <family val="2"/>
    </font>
    <font>
      <sz val="16"/>
      <color indexed="8"/>
      <name val="Calibri"/>
      <family val="2"/>
    </font>
    <font>
      <sz val="9"/>
      <color indexed="8"/>
      <name val="Verdana"/>
      <family val="2"/>
    </font>
    <font>
      <b/>
      <sz val="11"/>
      <name val="Calibri"/>
      <family val="2"/>
    </font>
    <font>
      <sz val="11"/>
      <name val="Calibri"/>
      <family val="2"/>
    </font>
    <font>
      <u val="single"/>
      <sz val="11"/>
      <color indexed="8"/>
      <name val="Calibri"/>
      <family val="2"/>
    </font>
    <font>
      <i/>
      <u val="single"/>
      <sz val="11"/>
      <color indexed="8"/>
      <name val="Calibri"/>
      <family val="2"/>
    </font>
    <font>
      <b/>
      <u val="single"/>
      <sz val="11"/>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1"/>
      <color theme="1"/>
      <name val="Calibri"/>
      <family val="2"/>
    </font>
    <font>
      <sz val="14"/>
      <color theme="1"/>
      <name val="Calibri"/>
      <family val="2"/>
    </font>
    <font>
      <b/>
      <sz val="14"/>
      <color theme="1"/>
      <name val="Calibri"/>
      <family val="2"/>
    </font>
    <font>
      <sz val="16"/>
      <color theme="1"/>
      <name val="Calibri"/>
      <family val="2"/>
    </font>
    <font>
      <sz val="9"/>
      <color rgb="FF000000"/>
      <name val="Verdana"/>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thin"/>
      <bottom style="double"/>
    </border>
    <border>
      <left style="thin"/>
      <right/>
      <top style="thin"/>
      <bottom style="double"/>
    </border>
    <border>
      <left style="thin"/>
      <right/>
      <top/>
      <bottom/>
    </border>
    <border>
      <left/>
      <right/>
      <top style="thin"/>
      <bottom/>
    </border>
    <border>
      <left style="thin"/>
      <right style="medium"/>
      <top style="medium"/>
      <bottom style="medium"/>
    </border>
    <border>
      <left style="medium"/>
      <right style="medium"/>
      <top style="medium"/>
      <bottom style="medium"/>
    </border>
    <border>
      <left style="thin"/>
      <right style="thin"/>
      <top/>
      <bottom/>
    </border>
    <border>
      <left style="thin"/>
      <right style="thin"/>
      <top style="double"/>
      <bottom style="thin"/>
    </border>
    <border>
      <left/>
      <right/>
      <top/>
      <bottom style="thin"/>
    </border>
    <border>
      <left style="thin"/>
      <right/>
      <top style="double"/>
      <bottom style="thin"/>
    </border>
    <border>
      <left/>
      <right/>
      <top style="double"/>
      <bottom style="thin"/>
    </border>
    <border>
      <left/>
      <right style="thin"/>
      <top style="double"/>
      <bottom style="thin"/>
    </border>
    <border>
      <left/>
      <right style="thin"/>
      <top style="thin"/>
      <bottom style="double"/>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7">
    <xf numFmtId="0" fontId="0" fillId="0" borderId="0" xfId="0" applyFont="1" applyAlignment="1">
      <alignment/>
    </xf>
    <xf numFmtId="0" fontId="0" fillId="0" borderId="0" xfId="0" applyAlignment="1">
      <alignment wrapText="1"/>
    </xf>
    <xf numFmtId="0" fontId="43" fillId="0" borderId="0" xfId="0" applyFont="1" applyAlignment="1">
      <alignment wrapText="1"/>
    </xf>
    <xf numFmtId="0" fontId="0" fillId="0" borderId="10" xfId="0" applyBorder="1" applyAlignment="1">
      <alignment wrapText="1"/>
    </xf>
    <xf numFmtId="0" fontId="45" fillId="0" borderId="11" xfId="0" applyFont="1"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0" xfId="0" applyFill="1" applyBorder="1" applyAlignment="1">
      <alignment wrapText="1"/>
    </xf>
    <xf numFmtId="0" fontId="0" fillId="0" borderId="0" xfId="0" applyAlignment="1">
      <alignment horizontal="center" wrapText="1"/>
    </xf>
    <xf numFmtId="0" fontId="0" fillId="33" borderId="10" xfId="0" applyFill="1" applyBorder="1" applyAlignment="1">
      <alignment wrapText="1"/>
    </xf>
    <xf numFmtId="0" fontId="43" fillId="33" borderId="14" xfId="0" applyFont="1" applyFill="1" applyBorder="1" applyAlignment="1">
      <alignment wrapText="1"/>
    </xf>
    <xf numFmtId="0" fontId="0" fillId="0" borderId="0" xfId="0" applyAlignment="1">
      <alignment/>
    </xf>
    <xf numFmtId="0" fontId="43" fillId="0" borderId="0" xfId="0" applyFont="1" applyFill="1" applyAlignment="1" applyProtection="1">
      <alignment horizontal="left" vertical="top" wrapText="1"/>
      <protection/>
    </xf>
    <xf numFmtId="0" fontId="46" fillId="0" borderId="0" xfId="0" applyFont="1" applyAlignment="1">
      <alignment/>
    </xf>
    <xf numFmtId="0" fontId="46" fillId="0" borderId="0" xfId="0" applyFont="1" applyFill="1" applyAlignment="1">
      <alignment/>
    </xf>
    <xf numFmtId="0" fontId="46" fillId="0" borderId="0" xfId="0" applyFont="1" applyFill="1" applyAlignment="1">
      <alignment wrapText="1"/>
    </xf>
    <xf numFmtId="0" fontId="46" fillId="0" borderId="0" xfId="0" applyFont="1" applyAlignment="1">
      <alignment wrapText="1"/>
    </xf>
    <xf numFmtId="0" fontId="47" fillId="0" borderId="0" xfId="0" applyFont="1" applyFill="1" applyAlignment="1" applyProtection="1">
      <alignment horizontal="left" vertical="top" wrapText="1"/>
      <protection/>
    </xf>
    <xf numFmtId="0" fontId="48" fillId="0" borderId="0" xfId="0" applyFont="1" applyAlignment="1">
      <alignment/>
    </xf>
    <xf numFmtId="0" fontId="49" fillId="0" borderId="0" xfId="0" applyFont="1" applyFill="1" applyAlignment="1">
      <alignment/>
    </xf>
    <xf numFmtId="0" fontId="0" fillId="33" borderId="10" xfId="0" applyFont="1" applyFill="1" applyBorder="1" applyAlignment="1">
      <alignment/>
    </xf>
    <xf numFmtId="0" fontId="0" fillId="0" borderId="0" xfId="0" applyFill="1" applyAlignment="1">
      <alignment wrapText="1"/>
    </xf>
    <xf numFmtId="49" fontId="45" fillId="0" borderId="11" xfId="0" applyNumberFormat="1" applyFont="1" applyFill="1" applyBorder="1" applyAlignment="1">
      <alignment wrapText="1"/>
    </xf>
    <xf numFmtId="0" fontId="9" fillId="33" borderId="14" xfId="0" applyFont="1" applyFill="1" applyBorder="1" applyAlignment="1">
      <alignment wrapText="1"/>
    </xf>
    <xf numFmtId="0" fontId="9" fillId="0" borderId="0" xfId="0" applyFont="1" applyAlignment="1">
      <alignment wrapText="1"/>
    </xf>
    <xf numFmtId="0" fontId="0" fillId="5" borderId="10" xfId="0" applyFill="1" applyBorder="1" applyAlignment="1">
      <alignment wrapText="1"/>
    </xf>
    <xf numFmtId="0" fontId="9" fillId="33" borderId="15" xfId="0" applyFont="1" applyFill="1" applyBorder="1" applyAlignment="1">
      <alignment wrapText="1"/>
    </xf>
    <xf numFmtId="0" fontId="0" fillId="0" borderId="16" xfId="0" applyBorder="1" applyAlignment="1">
      <alignment wrapText="1"/>
    </xf>
    <xf numFmtId="0" fontId="0" fillId="0" borderId="0" xfId="0" applyFont="1" applyAlignment="1">
      <alignment wrapText="1"/>
    </xf>
    <xf numFmtId="0" fontId="0" fillId="0" borderId="17" xfId="0" applyFill="1" applyBorder="1" applyAlignment="1">
      <alignment horizontal="right" vertical="center" wrapText="1"/>
    </xf>
    <xf numFmtId="0" fontId="0" fillId="0" borderId="0" xfId="0" applyBorder="1" applyAlignment="1">
      <alignment horizontal="right" vertical="center" wrapText="1"/>
    </xf>
    <xf numFmtId="0" fontId="43" fillId="0" borderId="0" xfId="0" applyFont="1" applyFill="1" applyBorder="1" applyAlignment="1">
      <alignment wrapText="1"/>
    </xf>
    <xf numFmtId="0" fontId="43" fillId="0" borderId="0" xfId="0" applyFont="1" applyAlignment="1">
      <alignment vertical="top" wrapText="1"/>
    </xf>
    <xf numFmtId="0" fontId="43" fillId="33" borderId="14" xfId="0" applyFont="1" applyFill="1" applyBorder="1" applyAlignment="1">
      <alignment wrapText="1"/>
    </xf>
    <xf numFmtId="0" fontId="9" fillId="33" borderId="14" xfId="0" applyFont="1" applyFill="1" applyBorder="1" applyAlignment="1">
      <alignment wrapText="1"/>
    </xf>
    <xf numFmtId="0" fontId="0" fillId="0" borderId="11"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0" xfId="0" applyBorder="1" applyAlignment="1">
      <alignment wrapText="1"/>
    </xf>
    <xf numFmtId="0" fontId="0" fillId="0" borderId="10" xfId="0" applyBorder="1" applyAlignment="1">
      <alignment wrapText="1"/>
    </xf>
    <xf numFmtId="0" fontId="0" fillId="0" borderId="11" xfId="0" applyFill="1" applyBorder="1" applyAlignment="1">
      <alignment wrapText="1"/>
    </xf>
    <xf numFmtId="0" fontId="0" fillId="0" borderId="10" xfId="0" applyBorder="1" applyAlignment="1">
      <alignment wrapText="1"/>
    </xf>
    <xf numFmtId="0" fontId="0" fillId="0" borderId="11" xfId="0" applyFont="1" applyBorder="1" applyAlignment="1">
      <alignment wrapText="1"/>
    </xf>
    <xf numFmtId="0" fontId="0" fillId="0" borderId="0" xfId="0" applyFill="1" applyBorder="1" applyAlignment="1">
      <alignment horizontal="right" vertical="center" wrapText="1"/>
    </xf>
    <xf numFmtId="0" fontId="10" fillId="0" borderId="10" xfId="0" applyFont="1" applyFill="1" applyBorder="1" applyAlignment="1">
      <alignment wrapText="1"/>
    </xf>
    <xf numFmtId="0" fontId="0" fillId="0" borderId="11" xfId="0" applyBorder="1" applyAlignment="1">
      <alignment vertical="center" wrapText="1"/>
    </xf>
    <xf numFmtId="0" fontId="0" fillId="0" borderId="10" xfId="0" applyBorder="1" applyAlignment="1">
      <alignment wrapText="1"/>
    </xf>
    <xf numFmtId="0" fontId="0" fillId="0" borderId="0" xfId="0" applyAlignment="1">
      <alignment wrapText="1"/>
    </xf>
    <xf numFmtId="0" fontId="0" fillId="0" borderId="11" xfId="0" applyFont="1" applyBorder="1" applyAlignment="1">
      <alignment wrapText="1"/>
    </xf>
    <xf numFmtId="0" fontId="0" fillId="0" borderId="0" xfId="0" applyNumberFormat="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0" fontId="0" fillId="0" borderId="10" xfId="0" applyBorder="1" applyAlignment="1">
      <alignment wrapText="1"/>
    </xf>
    <xf numFmtId="0" fontId="0" fillId="0" borderId="0" xfId="0" applyAlignment="1">
      <alignment wrapText="1"/>
    </xf>
    <xf numFmtId="3" fontId="10" fillId="0" borderId="11" xfId="0" applyNumberFormat="1" applyFont="1" applyBorder="1" applyAlignment="1">
      <alignment wrapText="1"/>
    </xf>
    <xf numFmtId="0" fontId="10" fillId="0" borderId="10" xfId="0" applyFont="1" applyBorder="1" applyAlignment="1">
      <alignment wrapText="1"/>
    </xf>
    <xf numFmtId="3" fontId="10" fillId="0" borderId="10" xfId="0" applyNumberFormat="1" applyFont="1" applyBorder="1" applyAlignment="1">
      <alignment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1" xfId="0" applyFont="1" applyBorder="1" applyAlignment="1">
      <alignment wrapText="1"/>
    </xf>
    <xf numFmtId="0" fontId="0" fillId="0" borderId="0" xfId="0" applyAlignment="1">
      <alignment wrapText="1"/>
    </xf>
    <xf numFmtId="0" fontId="10" fillId="0" borderId="11" xfId="0" applyFont="1" applyBorder="1" applyAlignment="1">
      <alignment wrapText="1"/>
    </xf>
    <xf numFmtId="10" fontId="0" fillId="0" borderId="0" xfId="0" applyNumberFormat="1" applyAlignment="1">
      <alignment wrapText="1"/>
    </xf>
    <xf numFmtId="10" fontId="0" fillId="0" borderId="0" xfId="0" applyNumberFormat="1"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xf numFmtId="0" fontId="0" fillId="0" borderId="11" xfId="0" applyFont="1" applyFill="1" applyBorder="1" applyAlignment="1">
      <alignment wrapText="1"/>
    </xf>
    <xf numFmtId="0" fontId="10" fillId="0" borderId="11" xfId="0" applyFont="1" applyBorder="1" applyAlignment="1">
      <alignment wrapText="1"/>
    </xf>
    <xf numFmtId="0" fontId="0" fillId="0" borderId="11" xfId="0" applyNumberFormat="1" applyBorder="1" applyAlignment="1">
      <alignment vertical="center" wrapText="1"/>
    </xf>
    <xf numFmtId="4" fontId="0" fillId="0" borderId="10" xfId="0" applyNumberFormat="1" applyBorder="1" applyAlignment="1">
      <alignment wrapText="1"/>
    </xf>
    <xf numFmtId="0" fontId="0" fillId="0" borderId="10" xfId="0" applyNumberFormat="1" applyBorder="1" applyAlignment="1">
      <alignment wrapText="1"/>
    </xf>
    <xf numFmtId="4" fontId="0" fillId="5" borderId="10" xfId="0" applyNumberFormat="1" applyFill="1" applyBorder="1" applyAlignment="1">
      <alignment wrapText="1"/>
    </xf>
    <xf numFmtId="4" fontId="0" fillId="5" borderId="18" xfId="0" applyNumberFormat="1" applyFill="1" applyBorder="1" applyAlignment="1">
      <alignment wrapText="1"/>
    </xf>
    <xf numFmtId="4" fontId="0" fillId="0" borderId="11" xfId="0" applyNumberFormat="1" applyFont="1" applyBorder="1" applyAlignment="1">
      <alignment wrapText="1"/>
    </xf>
    <xf numFmtId="4" fontId="0" fillId="0" borderId="12" xfId="0" applyNumberFormat="1" applyBorder="1" applyAlignment="1">
      <alignment wrapText="1"/>
    </xf>
    <xf numFmtId="4" fontId="0" fillId="0" borderId="19" xfId="0" applyNumberFormat="1" applyFill="1" applyBorder="1" applyAlignment="1">
      <alignment wrapText="1"/>
    </xf>
    <xf numFmtId="4" fontId="0" fillId="0" borderId="10" xfId="0" applyNumberFormat="1" applyBorder="1" applyAlignment="1">
      <alignment horizontal="left" wrapText="1"/>
    </xf>
    <xf numFmtId="2" fontId="0" fillId="0" borderId="10" xfId="0" applyNumberFormat="1" applyBorder="1" applyAlignment="1">
      <alignment horizontal="left" wrapText="1"/>
    </xf>
    <xf numFmtId="0" fontId="0" fillId="0" borderId="11" xfId="0" applyBorder="1" applyAlignment="1">
      <alignment wrapText="1"/>
    </xf>
    <xf numFmtId="0" fontId="10" fillId="0" borderId="12" xfId="0" applyFont="1" applyFill="1" applyBorder="1" applyAlignment="1">
      <alignment wrapText="1"/>
    </xf>
    <xf numFmtId="0" fontId="0" fillId="0" borderId="12" xfId="0" applyFont="1" applyFill="1" applyBorder="1" applyAlignment="1">
      <alignment wrapText="1"/>
    </xf>
    <xf numFmtId="0" fontId="0" fillId="0" borderId="10" xfId="0" applyFont="1" applyFill="1" applyBorder="1" applyAlignment="1">
      <alignment wrapText="1"/>
    </xf>
    <xf numFmtId="0" fontId="0" fillId="0" borderId="0" xfId="0" applyFont="1" applyFill="1" applyAlignment="1">
      <alignment wrapText="1"/>
    </xf>
    <xf numFmtId="0" fontId="0" fillId="0" borderId="0" xfId="0" applyAlignment="1">
      <alignment horizontal="left" wrapText="1" indent="5"/>
    </xf>
    <xf numFmtId="0" fontId="0" fillId="0" borderId="12" xfId="0"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1" xfId="0" applyFill="1" applyBorder="1" applyAlignment="1">
      <alignment wrapText="1"/>
    </xf>
    <xf numFmtId="0" fontId="0" fillId="0" borderId="10" xfId="0" applyBorder="1" applyAlignment="1">
      <alignment wrapText="1"/>
    </xf>
    <xf numFmtId="0" fontId="43" fillId="15" borderId="20" xfId="0" applyFont="1" applyFill="1" applyBorder="1" applyAlignment="1">
      <alignment wrapText="1"/>
    </xf>
    <xf numFmtId="0" fontId="9" fillId="15" borderId="20" xfId="0" applyFont="1" applyFill="1" applyBorder="1" applyAlignment="1">
      <alignment wrapText="1"/>
    </xf>
    <xf numFmtId="0" fontId="0" fillId="15" borderId="10" xfId="0" applyFill="1" applyBorder="1" applyAlignment="1">
      <alignment wrapText="1"/>
    </xf>
    <xf numFmtId="4" fontId="0" fillId="15" borderId="12" xfId="0" applyNumberFormat="1" applyFill="1" applyBorder="1" applyAlignment="1">
      <alignment wrapText="1"/>
    </xf>
    <xf numFmtId="0" fontId="43" fillId="15" borderId="10" xfId="0" applyFont="1" applyFill="1" applyBorder="1" applyAlignment="1">
      <alignment wrapText="1"/>
    </xf>
    <xf numFmtId="4" fontId="0" fillId="15" borderId="10" xfId="0" applyNumberFormat="1" applyFill="1" applyBorder="1" applyAlignment="1">
      <alignment wrapText="1"/>
    </xf>
    <xf numFmtId="0" fontId="43" fillId="15" borderId="12" xfId="0" applyFont="1" applyFill="1" applyBorder="1" applyAlignment="1">
      <alignment wrapText="1"/>
    </xf>
    <xf numFmtId="0" fontId="0" fillId="15" borderId="11" xfId="0" applyFill="1" applyBorder="1" applyAlignment="1">
      <alignment wrapText="1"/>
    </xf>
    <xf numFmtId="0" fontId="10" fillId="15" borderId="10" xfId="0" applyFont="1" applyFill="1" applyBorder="1" applyAlignment="1">
      <alignment wrapText="1"/>
    </xf>
    <xf numFmtId="0" fontId="13" fillId="15" borderId="10" xfId="0" applyFont="1" applyFill="1" applyBorder="1" applyAlignment="1">
      <alignment wrapText="1"/>
    </xf>
    <xf numFmtId="0" fontId="9" fillId="15" borderId="10" xfId="0" applyFont="1" applyFill="1" applyBorder="1" applyAlignment="1">
      <alignment wrapText="1"/>
    </xf>
    <xf numFmtId="0" fontId="43" fillId="15" borderId="21" xfId="0" applyFont="1" applyFill="1" applyBorder="1" applyAlignment="1">
      <alignment wrapText="1"/>
    </xf>
    <xf numFmtId="0" fontId="9" fillId="15" borderId="21" xfId="0" applyFont="1" applyFill="1" applyBorder="1" applyAlignment="1">
      <alignment wrapText="1"/>
    </xf>
    <xf numFmtId="4" fontId="0" fillId="0" borderId="12" xfId="0" applyNumberFormat="1" applyFont="1" applyFill="1" applyBorder="1" applyAlignment="1">
      <alignment horizontal="left" wrapText="1"/>
    </xf>
    <xf numFmtId="4" fontId="0" fillId="0" borderId="12" xfId="0" applyNumberFormat="1" applyFill="1" applyBorder="1" applyAlignment="1">
      <alignment horizontal="left" wrapText="1"/>
    </xf>
    <xf numFmtId="0" fontId="13" fillId="15" borderId="11" xfId="0" applyFont="1" applyFill="1" applyBorder="1" applyAlignment="1">
      <alignment wrapText="1"/>
    </xf>
    <xf numFmtId="0" fontId="43" fillId="0" borderId="0" xfId="0" applyFont="1" applyFill="1" applyAlignment="1" applyProtection="1">
      <alignment horizontal="left" vertical="top" wrapText="1"/>
      <protection/>
    </xf>
    <xf numFmtId="0" fontId="50" fillId="0" borderId="10" xfId="0" applyFont="1" applyBorder="1" applyAlignment="1">
      <alignment wrapText="1"/>
    </xf>
    <xf numFmtId="0" fontId="0" fillId="0" borderId="10" xfId="0" applyBorder="1" applyAlignment="1">
      <alignment wrapText="1"/>
    </xf>
    <xf numFmtId="0" fontId="43" fillId="0" borderId="22" xfId="0" applyFont="1" applyBorder="1" applyAlignment="1">
      <alignment horizontal="left" wrapText="1"/>
    </xf>
    <xf numFmtId="0" fontId="0" fillId="0" borderId="22" xfId="0" applyBorder="1" applyAlignment="1">
      <alignment horizontal="left" wrapText="1"/>
    </xf>
    <xf numFmtId="0" fontId="43" fillId="0" borderId="0" xfId="0" applyFont="1" applyAlignment="1">
      <alignment horizontal="left" wrapText="1"/>
    </xf>
    <xf numFmtId="0" fontId="0" fillId="0" borderId="0" xfId="0" applyAlignment="1">
      <alignment horizontal="left" wrapText="1"/>
    </xf>
    <xf numFmtId="0" fontId="43" fillId="0" borderId="22" xfId="0" applyFont="1" applyFill="1" applyBorder="1" applyAlignment="1">
      <alignment horizontal="left" wrapText="1"/>
    </xf>
    <xf numFmtId="0" fontId="43" fillId="33" borderId="14" xfId="0" applyFont="1" applyFill="1" applyBorder="1" applyAlignment="1">
      <alignment wrapText="1"/>
    </xf>
    <xf numFmtId="0" fontId="0" fillId="0" borderId="23" xfId="0"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2" xfId="0" applyFont="1" applyBorder="1" applyAlignment="1">
      <alignment wrapText="1"/>
    </xf>
    <xf numFmtId="0" fontId="9" fillId="33" borderId="14" xfId="0" applyFont="1" applyFill="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45" fillId="33" borderId="14" xfId="0" applyFont="1" applyFill="1" applyBorder="1" applyAlignment="1">
      <alignment wrapText="1"/>
    </xf>
    <xf numFmtId="0" fontId="43" fillId="33" borderId="15" xfId="0" applyFont="1" applyFill="1" applyBorder="1" applyAlignment="1">
      <alignment vertical="top" wrapText="1"/>
    </xf>
    <xf numFmtId="0" fontId="43" fillId="33" borderId="26" xfId="0" applyFont="1" applyFill="1" applyBorder="1" applyAlignment="1">
      <alignment vertical="top" wrapText="1"/>
    </xf>
    <xf numFmtId="0" fontId="0" fillId="0" borderId="11" xfId="0" applyFill="1" applyBorder="1" applyAlignment="1">
      <alignment wrapText="1"/>
    </xf>
    <xf numFmtId="0" fontId="0" fillId="0" borderId="11" xfId="0" applyFont="1" applyFill="1" applyBorder="1" applyAlignment="1">
      <alignment wrapText="1"/>
    </xf>
    <xf numFmtId="0" fontId="43" fillId="33" borderId="27" xfId="0" applyFont="1" applyFill="1" applyBorder="1" applyAlignment="1">
      <alignment wrapText="1"/>
    </xf>
    <xf numFmtId="0" fontId="45" fillId="33" borderId="28" xfId="0" applyFont="1" applyFill="1" applyBorder="1" applyAlignment="1">
      <alignment wrapText="1"/>
    </xf>
    <xf numFmtId="0" fontId="45" fillId="33" borderId="29" xfId="0" applyFont="1" applyFill="1" applyBorder="1" applyAlignment="1">
      <alignment wrapText="1"/>
    </xf>
    <xf numFmtId="0" fontId="0" fillId="0" borderId="0" xfId="0" applyFill="1" applyAlignment="1">
      <alignment wrapText="1"/>
    </xf>
    <xf numFmtId="0" fontId="46" fillId="0" borderId="27" xfId="0" applyFont="1" applyFill="1" applyBorder="1" applyAlignment="1">
      <alignment wrapText="1"/>
    </xf>
    <xf numFmtId="0" fontId="0" fillId="0" borderId="28" xfId="0" applyFill="1" applyBorder="1" applyAlignment="1">
      <alignment wrapText="1"/>
    </xf>
    <xf numFmtId="0" fontId="0" fillId="0" borderId="29" xfId="0" applyBorder="1" applyAlignment="1">
      <alignment wrapText="1"/>
    </xf>
    <xf numFmtId="0" fontId="45" fillId="0" borderId="23" xfId="0" applyFont="1" applyFill="1" applyBorder="1" applyAlignment="1">
      <alignment vertical="top" wrapText="1"/>
    </xf>
    <xf numFmtId="0" fontId="45" fillId="0" borderId="24" xfId="0" applyFont="1" applyFill="1" applyBorder="1" applyAlignment="1">
      <alignment vertical="top" wrapText="1"/>
    </xf>
    <xf numFmtId="0" fontId="45" fillId="0" borderId="25" xfId="0" applyFont="1" applyFill="1" applyBorder="1" applyAlignment="1">
      <alignment vertical="top" wrapText="1"/>
    </xf>
    <xf numFmtId="0" fontId="10" fillId="0" borderId="11" xfId="0" applyFont="1" applyBorder="1" applyAlignment="1">
      <alignment wrapText="1"/>
    </xf>
    <xf numFmtId="0" fontId="46" fillId="0" borderId="28" xfId="0" applyFont="1" applyFill="1" applyBorder="1" applyAlignment="1">
      <alignment wrapText="1"/>
    </xf>
    <xf numFmtId="0" fontId="46" fillId="0" borderId="29"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6"/>
  <sheetViews>
    <sheetView zoomScale="90" zoomScaleNormal="90" zoomScalePageLayoutView="0" workbookViewId="0" topLeftCell="B1">
      <selection activeCell="B16" sqref="B16"/>
    </sheetView>
  </sheetViews>
  <sheetFormatPr defaultColWidth="9.140625" defaultRowHeight="15"/>
  <cols>
    <col min="1" max="1" width="28.140625" style="1" customWidth="1"/>
    <col min="2" max="2" width="18.57421875" style="1" customWidth="1"/>
    <col min="3" max="3" width="42.140625" style="1" customWidth="1"/>
    <col min="4" max="4" width="28.140625" style="1" customWidth="1"/>
    <col min="5" max="5" width="41.8515625" style="1" customWidth="1"/>
    <col min="6" max="6" width="23.421875" style="1" customWidth="1"/>
    <col min="7" max="7" width="12.28125" style="1" customWidth="1"/>
    <col min="8" max="8" width="17.7109375" style="1" customWidth="1"/>
    <col min="9" max="9" width="13.140625" style="1" customWidth="1"/>
    <col min="10" max="10" width="24.7109375" style="1" customWidth="1"/>
    <col min="11" max="16384" width="9.140625" style="1" customWidth="1"/>
  </cols>
  <sheetData>
    <row r="1" spans="1:3" s="18" customFormat="1" ht="18.75">
      <c r="A1" s="16" t="s">
        <v>34</v>
      </c>
      <c r="B1" s="17"/>
      <c r="C1" s="17"/>
    </row>
    <row r="2" spans="1:9" ht="27" customHeight="1">
      <c r="A2" s="13" t="s">
        <v>25</v>
      </c>
      <c r="G2" s="113"/>
      <c r="H2" s="113"/>
      <c r="I2" s="113"/>
    </row>
    <row r="3" spans="1:9" ht="17.25" customHeight="1">
      <c r="A3" s="13" t="s">
        <v>26</v>
      </c>
      <c r="G3" s="14"/>
      <c r="H3" s="14"/>
      <c r="I3" s="14"/>
    </row>
    <row r="4" spans="1:9" s="18" customFormat="1" ht="27.75" customHeight="1">
      <c r="A4" s="20" t="s">
        <v>49</v>
      </c>
      <c r="G4" s="19"/>
      <c r="H4" s="19"/>
      <c r="I4" s="19"/>
    </row>
    <row r="5" spans="1:2" ht="15">
      <c r="A5" s="10"/>
      <c r="B5" s="10"/>
    </row>
    <row r="6" ht="15">
      <c r="A6" s="1" t="s">
        <v>15</v>
      </c>
    </row>
    <row r="7" spans="1:5" ht="44.25" customHeight="1">
      <c r="A7" s="11" t="s">
        <v>32</v>
      </c>
      <c r="B7" s="114" t="s">
        <v>76</v>
      </c>
      <c r="C7" s="115"/>
      <c r="D7" s="115"/>
      <c r="E7" s="115"/>
    </row>
    <row r="8" spans="1:5" ht="138.75" customHeight="1">
      <c r="A8" s="11" t="s">
        <v>7</v>
      </c>
      <c r="B8" s="114" t="s">
        <v>195</v>
      </c>
      <c r="C8" s="115"/>
      <c r="D8" s="115"/>
      <c r="E8" s="115"/>
    </row>
    <row r="9" spans="1:5" ht="29.25" customHeight="1">
      <c r="A9" s="11" t="s">
        <v>20</v>
      </c>
      <c r="B9" s="114" t="s">
        <v>196</v>
      </c>
      <c r="C9" s="115"/>
      <c r="D9" s="115"/>
      <c r="E9" s="115"/>
    </row>
    <row r="11" ht="15">
      <c r="A11" s="2" t="s">
        <v>16</v>
      </c>
    </row>
    <row r="12" spans="1:11" ht="60.75" thickBot="1">
      <c r="A12" s="12" t="s">
        <v>38</v>
      </c>
      <c r="B12" s="12" t="s">
        <v>31</v>
      </c>
      <c r="C12" s="12" t="s">
        <v>33</v>
      </c>
      <c r="D12" s="12" t="s">
        <v>11</v>
      </c>
      <c r="E12" s="12" t="s">
        <v>13</v>
      </c>
      <c r="F12" s="12" t="s">
        <v>12</v>
      </c>
      <c r="G12" s="25" t="s">
        <v>39</v>
      </c>
      <c r="H12" s="12" t="s">
        <v>14</v>
      </c>
      <c r="I12" s="25" t="s">
        <v>42</v>
      </c>
      <c r="J12" s="12" t="s">
        <v>40</v>
      </c>
      <c r="K12" s="63" t="s">
        <v>165</v>
      </c>
    </row>
    <row r="13" spans="1:11" ht="409.5" customHeight="1" thickTop="1">
      <c r="A13" s="4" t="str">
        <f>1!B5</f>
        <v>1</v>
      </c>
      <c r="B13" s="27" t="str">
        <f ca="1">INDIRECT("'"&amp;$A13&amp;"'!b6")</f>
        <v>Nutika majanduskasvu kaudu ettevõtluse edendamine ja tööhõive kasv</v>
      </c>
      <c r="C13" s="27" t="str">
        <f ca="1">INDIRECT("'"&amp;$A13&amp;"'!a10")</f>
        <v>Nutikates valdkondades luuakse uusi arendusi, laiendatakse olemasolevaid ja selle kaudu suureneb tööhõive ja keskmisest kõrgemat palka saavate töötajate arv. Lisandväärtusena kasv regioonis prioriteetsetena määratletud sektorites, mis tuleneb suuremat kompetentsi nõudvate töökohtade tekkest ja nende mehitamisest kõrge kvalifikatsiooniga töötajatega. Kolm valdkonda, sh terviseturism, mille tegevused on PATEE kavas  ning väikelaevaehitus ja rohemajandus, mille tegevute elluviimiseks rakendatakse valdavalt teisi meetmeid. Viimaste osas on PATEE kavas vaid arendused, mida teised meetmed ei võimalda.</v>
      </c>
      <c r="D13" s="27" t="str">
        <f ca="1">INDIRECT("'"&amp;$A13&amp;"'!c17")</f>
        <v>Lisandunud innovatiivsete tervisetoodete ja teenuste arv, majutatute ööbimiste arvu kasv (pikeneb ühe külastaja kohapeal viibitud aeg), väikelaevaehituse sektoris hõivatud kõrge kvalifikatsiooniga töötajate osakaal ja sektoris toodetav lisandväärtus, rohemajanduslike ettevõtete arv ja müügitulu.</v>
      </c>
      <c r="E13" s="27" t="str">
        <f ca="1">INDIRECT("'"&amp;$A13&amp;"'!a21")</f>
        <v>Terviseturism - MTÜ Saarte Turismiarenduskeskus juurde luuakse töökoht ühele inimesele, millest 0,25 on seotud terviseturismi edendamisega (lisaks üldine turismi arendustegevus, mis on kirjeldatud osas). Töö sisuks on terviseturismi info koondamine ja levitamine, ühisturundustegevus terviseturismi teemadel ning tervisetoodete ja -teenuste arendamine ja rakendamine koostöös valdkonna ettevõtjate, TERE KK jt arendajatega. Tegevused viiakse ellu etapiviisiliselt. 1. etapp - 2015 -2016: terviseturismi edendamise teavitamine, koostöösuhted TERE KK jt arendajatega, teenust arendavate ettevõtjatega koostöö ja kokkulepped, taustainformatsiooni koondamine ja esmane levitamine, koolitusvajaduse kaardistamine ja koostöökokkulepped koolitusteks. Aastas korraldatakse vähemalt üks terviseturismi teemaline konverents või seminar, viiakse läbi vähemalt üks terviseturismi kaasamisüritus (nt Spaaremaa Wellfest, mida on korraldatud alates 2014. aastast) ja koostatakse vähemalt üks terviseturismiteemaline infomaterjal. Käsitööettevõtjatele viiakse läbi 2 üritust aastas ning nõustatakse ja toetatakse käsitöönduslike tervisetoodete tootmisel aastaringselt. 2. etapp - 2017-2018: koostatakse vajaminevad uuringud, jätkatakse koolituste korraldamisega, infomaterjalide koostamisega (nii elektrooniliselt kui ka paberkandjal, seda erinevates keeltes), teavitustegevusega ning turundustegevusega. 3. etapp - 2019-2020: ulatuslik turundustegevus ja müük, muude tugitegevuste, sh koolituste ja teavitusürituste jätkumine. 4. etapp - 2021-2022: väiksemamahuline turundustugi jätkub, koolitusi jm tugitegevusi tehakse vastavalt ilmnenud vajadusele. 
Väikelaevaehitusega seotud tegevused viikse ellu  TTÜ Kuressaare Kolledži väikelaevaehituse kompetentsikeskuse poolt, kus valmistatakse ette uus kompetentsikeskuse arendusprojekt. PATEE kava kaudu rahastatakse tegevusi, mida ei võimalda teised meetmed, sh õpivara ja turundusmaterjalide koostamist.
Rohemajanduse arendusegevused viiakse esialgu ellu koostöös teiste arendajatega - Ülikoolide Keskus Saaremaal (üldteemad), TTÜ Kuressaare Kolledž (päikese- ja tuuleenergeetika) ja Saarte Koostöökogu (mahepõllumajandus ja toidutootmine). Rohemajanduse arendustes on võtmeroll ettevõtjatel ja sellest tulenevalt panustatakse PATEE kaudu vaid teavitustegevusele, vajadusel suurendatakse rohemajanduse osa järgmistel etappidel.</v>
      </c>
      <c r="F13" s="27" t="str">
        <f ca="1">INDIRECT("'"&amp;$A13&amp;"'!f22")</f>
        <v>Saarte Turismiarenduskeskus, turismirganisatsioonid, valdkonna ettevõtjad, koolitusasutused, TERE KK,  Saarte Koostöökogu, TTÜ Kuressaare Kolledži väikelaevaehituse kompetentsikeskus, Kuressaare Ametikool, ettevõtjad, Keskkonnaamet, Ülikoolide Keskus Saaremaal, Keskkonnainvesteeringute Keskus, TTÜ Kuressaare Kolledž, Saarte Geopark</v>
      </c>
      <c r="G13" s="27" t="str">
        <f ca="1">INDIRECT("'"&amp;$A13&amp;"'!c40")</f>
        <v>2015-2022</v>
      </c>
      <c r="H13" s="79">
        <f ca="1">INDIRECT("'"&amp;$A13&amp;"'!c67")</f>
        <v>2079800</v>
      </c>
      <c r="I13" s="27" t="str">
        <f ca="1">INDIRECT("'"&amp;$A13&amp;"'!f71")</f>
        <v>EAFRD (PRIA), Leader, MAAKAR, ettevõtjate eelarve, kohalike omavalitsuste eelarve, Regionaalsete kompetentsikeskuste arendamise meede, Interreg, ASTRA, Erasmus, Keskkonnainvesteeringute Keskus, PATEE</v>
      </c>
      <c r="J13" s="27" t="str">
        <f ca="1">INDIRECT("'"&amp;$A13&amp;"'!f70")</f>
        <v>Saarte Koostöökogu, Saare maakonna turismiorganisatsioonid, Saare Maavalitsus, Saare maakonna turismiettevõtjad, kohalikud omavalitsused, Eesti Väikelaevaehituse Liit, TTÜ Kuressaare Kolledž, Kuressaare Ametikool, Saare maakonna ettevõtjad, Saarte Koostöökogu, Ülikoolide keskus Saaremaal, Saarte Geopark, Saaremaa Arenduskeskus, Ettevõtluse Arendamise SA</v>
      </c>
      <c r="K13" s="69">
        <f>H13/H16</f>
        <v>0.3681843931454468</v>
      </c>
    </row>
    <row r="14" spans="1:11" s="23" customFormat="1" ht="409.5" customHeight="1">
      <c r="A14" s="24" t="s">
        <v>68</v>
      </c>
      <c r="B14" s="27" t="str">
        <f ca="1">INDIRECT("'"&amp;$A14&amp;"'!b6")</f>
        <v>Maakonna tervikturundus ja kandvate majandusharude konkurentsivõime toetamine</v>
      </c>
      <c r="C14" s="27" t="str">
        <f ca="1">INDIRECT("'"&amp;$A14&amp;"'!a10")</f>
        <v>Investeeringud ettevõtlusesse, nende kaudu nii uute ettevõtete loomine kui ka olemasolevate laiendamine -  lisanduvad uued töökohad, eelkõige keskmisest kõrgema palgaga. Töökohtade lisandumine vähendab tööalast väljarännet saartelt ning välismaal ja mandril töötajate arvu. SKT kasvab.</v>
      </c>
      <c r="D14" s="27" t="str">
        <f ca="1">INDIRECT("'"&amp;$A14&amp;"'!c17")</f>
        <v>Maakonna müügitulu kasv, investeeringute ja loodud töökohtade arv, algatatud projektide arv</v>
      </c>
      <c r="E14" s="27" t="str">
        <f ca="1">INDIRECT("'"&amp;$A14&amp;"'!a21")</f>
        <v>Saare maakonna tervikturundamine:
SA Saaremaa Arenduskeskuses võetakse perioodi alguses tööle Saare maakonna tervikturundusjuht 0,5-kohalise koormusega, kelle tööülesanneteks on maakonna tervikturundamine, sh nii investeerimis-, ettevõtlus- kui ka elukeskkonnana ja turismiturundustegevus, maakonna olulisemate sektorite ülevaadete koostamise jätkamine, andmete kasutamine investorteeninduses, turunduses jm teavitustöös, abi kohalikele omavalitsustele selles vallas.
MTÜ Saarte Turismiarenduskeskus juurde võetakse tööle Turismivaldkonna arendus- ja turundusjuht 0,75-kohalise koormusega. Turismiarendus- ja turundustegevus saab toetama senisest enam kogu maakonda - turismimessidel osalemine, infomaterjalide koostamine, ürituste korraldamine, esialgne prioriteetne kokkulepitud suund on pereturism. Turismivaldkonna ühine koolitus saab toimuma enne aktiivse turismihooaja algust ning selle kaudu toetatakse teeninduse kvaliteeti ja tagatakse info kättesaadavus kõigile huvitatutele.
Saare maakonna investeerimiskeskkonna edendamine:
Sa Saaremaa Arenduskeskuses võetakse perioodi alguses tööle Investorteeninduse spetsialist 0,5-kohalise koormusega, kelle tööülesanneteks on olemasolevate ja potentsiaalsete investorite teenindamine, päringutele vastamine, sobivate objektide ja tööjõu seire, väärtuspakkumiste koostamine, järelteenindus ning investorteenindusalane koostöö Lääne- Eesti piirkonna investorkonsultandiga ja EAS-ga.
Saare maakonna loome- ja hõbemajanduse arendamine:
SA Saaremaa Arenduskeskuses võetakse perioodi alguses tööle Loomemajanduse arendusjuht 0,25-kohalise koormusega ja Hõbemajanduse valdkonna koordinaator 0,25-kohalise koormusega, kelle ülesandeks on loomemajanduse ja hõbemajanduste projektide ettevalmistamine ja läbiviimine toetades väiksema konkurentsivõimega inimeste tööturule saamise võimalusi.</v>
      </c>
      <c r="F14" s="27" t="str">
        <f ca="1">INDIRECT("'"&amp;$A14&amp;"'!f22")</f>
        <v>SAK, Lääne-Eesti MAK võrgustik, EAS, maakonna kinnisvaraettevõtted, omavalitsused, TTÜ Kuressaare Kolledž, Saarte Turismiarenduskeskus, Saarte Geopark, loodusturismiettevõtjad, turismiorganisatsioonid, loomeettevõtjad, Saarte Koostöökogu</v>
      </c>
      <c r="G14" s="27" t="str">
        <f ca="1">INDIRECT("'"&amp;$A14&amp;"'!c42")</f>
        <v>2015-2022</v>
      </c>
      <c r="H14" s="79">
        <f ca="1">INDIRECT("'"&amp;$A14&amp;"'!c65")</f>
        <v>1550000</v>
      </c>
      <c r="I14" s="27" t="str">
        <f ca="1">INDIRECT("'"&amp;$A14&amp;"'!f69")</f>
        <v>EAFRD (PRIA), Leader, MAAKAR, ettevõtjate eelarve, kohalike omavalitsuste eelarve, PATEE</v>
      </c>
      <c r="J14" s="27" t="str">
        <f ca="1">INDIRECT("'"&amp;$A14&amp;"'!f68")</f>
        <v>Saarte Koostöökogu, Saare maakonna turismiorganisatsioonid, Saare Maavalitsus, Saare maakonna turismiettevõtjad, kohalikud omavalitsused, Saaremaa Arenduskeskus, Ettevõtluse Arendamise SA</v>
      </c>
      <c r="K14" s="69">
        <f>H14/H16</f>
        <v>0.2743945616768163</v>
      </c>
    </row>
    <row r="15" spans="1:11" s="23" customFormat="1" ht="389.25" customHeight="1" thickBot="1">
      <c r="A15" s="24" t="s">
        <v>69</v>
      </c>
      <c r="B15" s="27" t="str">
        <f ca="1">INDIRECT("'"&amp;$A15&amp;"'!b6")</f>
        <v>Noorte ettevõtlikkust ja ettevõtluskeskkonda toetavad tegevused</v>
      </c>
      <c r="C15" s="27" t="str">
        <f ca="1">INDIRECT("'"&amp;$A15&amp;"'!a10")</f>
        <v>Tegevuse eesmärgiks on Saaremaa noorte ettevõtliku hoiaku edendamine läbi ettevõtlusalaste ühistegemiste ja koolituste ning maakonna äärealade ettevõtluskeskkonna kasvu toetamine Kuressaare linna ja lähiümbruse tasemest lähtuvalt. </v>
      </c>
      <c r="D15" s="27" t="str">
        <f ca="1">INDIRECT("'"&amp;$A15&amp;"'!c17")</f>
        <v>Ettevõtlusaktiivsus, maapiirkonnas loodud ettevõtete arv, õpilaste esitatud äriideede arv, õpilasfirmade arv</v>
      </c>
      <c r="E15" s="27" t="str">
        <f ca="1">INDIRECT("'"&amp;$A15&amp;"'!a21")</f>
        <v>Noorte ettevõtlikkust toetavad tegevused:
Tegevuste käigus võetakse SA Saaremaa Arenduskeskus juurde tööle Noorte ettevõtlikkuse koordinaator 0,5-kohalise koormusega, kelle põhiülesanneteks on noorte ettevõtlusteemaliste projektide ellukutsumine ja olemasolevatega  jätkamine (nt Saaremaa Päike, mis algas 2009. aastal). Lisaks panustatakse Ettevõtliku kooli tegevustesse ning selle raames laiendatakse Saaremaa Päikest võimaluse korral üle-Eestiliseks. Ettevõtliku kooli puhul teostatakse PATEE kava raames ainult neid tegevusi, mida Haridus- ja Teadusministeeriumi projekti raames ei teostata.
Ettevõtluskeskkonda toetavad tegevused:
Maapiirkondade ettevõtluse edendamise huvides viiakse läbi erinevaid üritusi (ettevõtluskonverentsid, -seminarid, jms) erinevates Saaremaa maapiirkondades eesmärgiga edendada ettevõtlust Kuressaare linnast kaugemates piirkondades. Üritused viiakse läbi koostöös kohalike omavalitsuste ja maapiirkonna ettevõtjatega. Kuressaare linnas ja linna lähiümbruses toimub kogu maakonna ettevõtlust tutvustav üritus SaareMaaPäevad, mida korraldatakse alates 2010. aastast koostöös Saarte Koostöökogu, Saarte Hääle ja ettevõtjatega. Ürituse raames toimub turupäev, mess, koolitused, põllumajandusettevõtete tunnustamisüritus jms. SaareMaaPäevad on ainus ettevõtlusvaldkonna traditsiooniline üritus, mida viiakse ellu koostöös.</v>
      </c>
      <c r="F15" s="27" t="str">
        <f ca="1">INDIRECT("'"&amp;$A15&amp;"'!f22")</f>
        <v>Saaremaa Arenduskeskus, üldhariduskoolid, Saaremaa Ettevõtjate Liit, Ida-Viru Ettevõtluskeskus, Töötukassa, Saarte Koostöökogu, Rajaleidja, TTÜ Kuressaare kolledž, Kuressaare Ametikool, koolitusasutused, kohalikud omavalitsused, Kuressaare Hoolekanne, Saaremaa Puuetega Inimeste Koda, Eesti Maanaiste Ühenduse Saare Naised, Saarte Kalandus, Saarte Koostöökogu, Saare Maavalitsus, jt</v>
      </c>
      <c r="G15" s="27" t="str">
        <f ca="1">INDIRECT("'"&amp;$A15&amp;"'!c43")</f>
        <v>2015-2022</v>
      </c>
      <c r="H15" s="79">
        <f ca="1">INDIRECT("'"&amp;$A15&amp;"'!c60")</f>
        <v>2019000</v>
      </c>
      <c r="I15" s="27" t="str">
        <f ca="1">INDIRECT("'"&amp;$A15&amp;"'!f64")</f>
        <v>EAS Noorte ettevõtlikkuse programm, Leader, Interreg, EAFRD (PRIA), Euroopa Kalandusfond, KÜSK, Euroopa Regionaalarengufond, Hasartmängumaksu Nõukogu, KOP, MAAKAR, ettevõtjate eelarve, kohalike omavalitsuste eelarve, PATEE</v>
      </c>
      <c r="J15" s="27" t="str">
        <f ca="1">INDIRECT("'"&amp;$A15&amp;"'!f63")</f>
        <v>Haridus- ja Teadusministeerium, Saaremaa Arenduskeskus, Saaremaa Ettevõtjate Liit, MTÜ Saarte Koostöökogu, MTÜ Saarte Kalandus, Saare maakonna sotsiaalorganisatsioonid, Saare maakona arendusorganisatsioonid, Saare Maavalitsus, Saare maakonna ettevõtjad, kohalikud omavalitsused, Ettevõtluse Arendamise SA</v>
      </c>
      <c r="K15" s="69">
        <f>H15/H16</f>
        <v>0.3574210451777369</v>
      </c>
    </row>
    <row r="16" spans="2:11" ht="15.75" thickBot="1">
      <c r="B16" s="6"/>
      <c r="C16" s="6"/>
      <c r="D16" s="6"/>
      <c r="E16" s="6"/>
      <c r="G16" s="8" t="s">
        <v>17</v>
      </c>
      <c r="H16" s="80">
        <f>SUM(H13:H15)</f>
        <v>5648800</v>
      </c>
      <c r="K16" s="70">
        <f>H16/H16</f>
        <v>1</v>
      </c>
    </row>
  </sheetData>
  <sheetProtection/>
  <mergeCells count="4">
    <mergeCell ref="G2:I2"/>
    <mergeCell ref="B7:E7"/>
    <mergeCell ref="B8:E8"/>
    <mergeCell ref="B9:E9"/>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K93"/>
  <sheetViews>
    <sheetView zoomScale="90" zoomScaleNormal="90" zoomScalePageLayoutView="0" workbookViewId="0" topLeftCell="A65">
      <selection activeCell="C72" sqref="C72"/>
    </sheetView>
  </sheetViews>
  <sheetFormatPr defaultColWidth="9.140625" defaultRowHeight="15"/>
  <cols>
    <col min="1" max="1" width="35.421875" style="1" customWidth="1"/>
    <col min="2" max="2" width="54.28125" style="1" customWidth="1"/>
    <col min="3" max="3" width="35.57421875" style="1" customWidth="1"/>
    <col min="4" max="4" width="50.00390625" style="1" customWidth="1"/>
    <col min="5" max="10" width="9.140625" style="1" customWidth="1"/>
    <col min="11" max="11" width="34.00390625" style="1" customWidth="1"/>
    <col min="12" max="16384" width="9.140625" style="1" customWidth="1"/>
  </cols>
  <sheetData>
    <row r="1" spans="1:3" s="18" customFormat="1" ht="18.75">
      <c r="A1" s="16" t="str">
        <f>KOOND!A1</f>
        <v>Lisa 1 - PIIRKONNA TÖÖHÕIVE JA ETTEVÕTLIKKUSE EDENDAMISE KAVA vorm</v>
      </c>
      <c r="B1" s="17"/>
      <c r="C1" s="17"/>
    </row>
    <row r="2" ht="27" customHeight="1">
      <c r="A2" s="13" t="s">
        <v>25</v>
      </c>
    </row>
    <row r="3" ht="17.25" customHeight="1">
      <c r="A3" s="13" t="s">
        <v>26</v>
      </c>
    </row>
    <row r="4" s="18" customFormat="1" ht="27.75" customHeight="1">
      <c r="A4" s="20" t="s">
        <v>49</v>
      </c>
    </row>
    <row r="5" spans="1:2" s="18" customFormat="1" ht="27.75" customHeight="1">
      <c r="A5" s="15" t="s">
        <v>35</v>
      </c>
      <c r="B5" s="21" t="str">
        <f ca="1">MID(CELL("filename",A3),FIND("]",CELL("filename",A3))+1,256)</f>
        <v>1</v>
      </c>
    </row>
    <row r="6" spans="1:4" s="18" customFormat="1" ht="18.75">
      <c r="A6" s="22" t="s">
        <v>36</v>
      </c>
      <c r="B6" s="138" t="s">
        <v>166</v>
      </c>
      <c r="C6" s="139"/>
      <c r="D6" s="140"/>
    </row>
    <row r="7" s="18" customFormat="1" ht="18" customHeight="1">
      <c r="A7" s="15"/>
    </row>
    <row r="8" spans="1:2" ht="15">
      <c r="A8" s="118" t="s">
        <v>0</v>
      </c>
      <c r="B8" s="119"/>
    </row>
    <row r="9" spans="1:4" ht="15.75" thickBot="1">
      <c r="A9" s="126" t="s">
        <v>44</v>
      </c>
      <c r="B9" s="126"/>
      <c r="C9" s="126"/>
      <c r="D9" s="126"/>
    </row>
    <row r="10" spans="1:4" ht="70.5" customHeight="1" thickTop="1">
      <c r="A10" s="127" t="s">
        <v>309</v>
      </c>
      <c r="B10" s="128"/>
      <c r="C10" s="128"/>
      <c r="D10" s="128"/>
    </row>
    <row r="11" spans="1:4" ht="30" customHeight="1" thickBot="1">
      <c r="A11" s="130" t="s">
        <v>18</v>
      </c>
      <c r="B11" s="131"/>
      <c r="C11" s="129" t="s">
        <v>46</v>
      </c>
      <c r="D11" s="129"/>
    </row>
    <row r="12" spans="1:4" ht="279" customHeight="1" thickTop="1">
      <c r="A12" s="132" t="s">
        <v>326</v>
      </c>
      <c r="B12" s="133"/>
      <c r="C12" s="127"/>
      <c r="D12" s="128"/>
    </row>
    <row r="13" ht="15">
      <c r="A13" s="33"/>
    </row>
    <row r="14" ht="17.25" customHeight="1">
      <c r="A14" s="34" t="s">
        <v>21</v>
      </c>
    </row>
    <row r="15" spans="1:4" ht="75.75" customHeight="1">
      <c r="A15" s="125" t="s">
        <v>48</v>
      </c>
      <c r="B15" s="125"/>
      <c r="C15" s="125"/>
      <c r="D15" s="30"/>
    </row>
    <row r="16" spans="1:4" ht="40.5" customHeight="1" thickBot="1">
      <c r="A16" s="12" t="s">
        <v>1</v>
      </c>
      <c r="B16" s="12" t="s">
        <v>8</v>
      </c>
      <c r="C16" s="28" t="s">
        <v>11</v>
      </c>
      <c r="D16" s="29"/>
    </row>
    <row r="17" spans="1:5" ht="368.25" customHeight="1" thickTop="1">
      <c r="A17" s="47" t="s">
        <v>310</v>
      </c>
      <c r="B17" s="47" t="s">
        <v>311</v>
      </c>
      <c r="C17" s="76" t="s">
        <v>312</v>
      </c>
      <c r="D17" s="51"/>
      <c r="E17" s="49"/>
    </row>
    <row r="19" ht="37.5" customHeight="1">
      <c r="A19" s="26" t="s">
        <v>37</v>
      </c>
    </row>
    <row r="20" spans="1:4" ht="21.75" customHeight="1" thickBot="1">
      <c r="A20" s="121" t="s">
        <v>45</v>
      </c>
      <c r="B20" s="121"/>
      <c r="C20" s="121"/>
      <c r="D20" s="121"/>
    </row>
    <row r="21" spans="1:4" ht="219.75" customHeight="1" thickTop="1">
      <c r="A21" s="122" t="s">
        <v>313</v>
      </c>
      <c r="B21" s="123"/>
      <c r="C21" s="123"/>
      <c r="D21" s="124"/>
    </row>
    <row r="22" spans="1:9" ht="192.75" customHeight="1">
      <c r="A22" s="134" t="s">
        <v>47</v>
      </c>
      <c r="B22" s="135"/>
      <c r="C22" s="135"/>
      <c r="D22" s="136"/>
      <c r="F22" s="137" t="s">
        <v>333</v>
      </c>
      <c r="G22" s="137"/>
      <c r="H22" s="137"/>
      <c r="I22" s="137"/>
    </row>
    <row r="23" spans="1:11" ht="36" customHeight="1" thickBot="1">
      <c r="A23" s="12" t="s">
        <v>28</v>
      </c>
      <c r="B23" s="12" t="s">
        <v>22</v>
      </c>
      <c r="C23" s="12" t="s">
        <v>27</v>
      </c>
      <c r="D23" s="12" t="s">
        <v>19</v>
      </c>
      <c r="K23" s="30"/>
    </row>
    <row r="24" spans="1:11" s="72" customFormat="1" ht="19.5" customHeight="1" thickTop="1">
      <c r="A24" s="108" t="s">
        <v>257</v>
      </c>
      <c r="B24" s="108"/>
      <c r="C24" s="109"/>
      <c r="D24" s="109"/>
      <c r="K24" s="30"/>
    </row>
    <row r="25" spans="1:4" s="30" customFormat="1" ht="55.5" customHeight="1">
      <c r="A25" s="94" t="s">
        <v>331</v>
      </c>
      <c r="B25" s="94" t="s">
        <v>167</v>
      </c>
      <c r="C25" s="37" t="s">
        <v>50</v>
      </c>
      <c r="D25" s="93" t="s">
        <v>173</v>
      </c>
    </row>
    <row r="26" spans="1:4" s="30" customFormat="1" ht="113.25" customHeight="1">
      <c r="A26" s="65" t="s">
        <v>330</v>
      </c>
      <c r="B26" s="94" t="s">
        <v>300</v>
      </c>
      <c r="C26" s="66" t="s">
        <v>50</v>
      </c>
      <c r="D26" s="94" t="s">
        <v>314</v>
      </c>
    </row>
    <row r="27" spans="1:4" s="30" customFormat="1" ht="36.75" customHeight="1">
      <c r="A27" s="93" t="s">
        <v>296</v>
      </c>
      <c r="B27" s="64" t="s">
        <v>168</v>
      </c>
      <c r="C27" s="66" t="s">
        <v>50</v>
      </c>
      <c r="D27" s="93" t="s">
        <v>299</v>
      </c>
    </row>
    <row r="28" spans="1:4" s="30" customFormat="1" ht="30" customHeight="1">
      <c r="A28" s="93" t="s">
        <v>297</v>
      </c>
      <c r="B28" s="43" t="s">
        <v>100</v>
      </c>
      <c r="C28" s="37" t="s">
        <v>50</v>
      </c>
      <c r="D28" s="38" t="s">
        <v>51</v>
      </c>
    </row>
    <row r="29" spans="1:11" s="30" customFormat="1" ht="43.5" customHeight="1">
      <c r="A29" s="71" t="s">
        <v>209</v>
      </c>
      <c r="B29" s="38" t="s">
        <v>52</v>
      </c>
      <c r="C29" s="41" t="s">
        <v>50</v>
      </c>
      <c r="D29" s="93" t="s">
        <v>298</v>
      </c>
      <c r="K29" s="1"/>
    </row>
    <row r="30" spans="1:11" s="30" customFormat="1" ht="59.25" customHeight="1">
      <c r="A30" s="38" t="s">
        <v>332</v>
      </c>
      <c r="B30" s="38" t="s">
        <v>88</v>
      </c>
      <c r="C30" s="38" t="s">
        <v>82</v>
      </c>
      <c r="D30" s="38" t="s">
        <v>83</v>
      </c>
      <c r="K30" s="1"/>
    </row>
    <row r="31" spans="1:11" s="30" customFormat="1" ht="15">
      <c r="A31" s="101" t="s">
        <v>258</v>
      </c>
      <c r="B31" s="99"/>
      <c r="C31" s="102"/>
      <c r="D31" s="102"/>
      <c r="K31" s="1"/>
    </row>
    <row r="32" spans="1:11" s="30" customFormat="1" ht="60.75" customHeight="1">
      <c r="A32" s="93" t="s">
        <v>301</v>
      </c>
      <c r="B32" s="64" t="s">
        <v>169</v>
      </c>
      <c r="C32" s="64" t="s">
        <v>50</v>
      </c>
      <c r="D32" s="93" t="s">
        <v>302</v>
      </c>
      <c r="K32" s="1"/>
    </row>
    <row r="33" spans="1:11" s="30" customFormat="1" ht="31.5" customHeight="1">
      <c r="A33" s="38" t="s">
        <v>62</v>
      </c>
      <c r="B33" s="64" t="s">
        <v>170</v>
      </c>
      <c r="C33" s="64" t="s">
        <v>50</v>
      </c>
      <c r="D33" s="64"/>
      <c r="K33" s="1"/>
    </row>
    <row r="34" spans="1:11" s="30" customFormat="1" ht="45" customHeight="1">
      <c r="A34" s="93" t="s">
        <v>63</v>
      </c>
      <c r="B34" s="64" t="s">
        <v>158</v>
      </c>
      <c r="C34" s="64" t="s">
        <v>50</v>
      </c>
      <c r="D34" s="64"/>
      <c r="K34" s="1"/>
    </row>
    <row r="35" spans="1:11" s="30" customFormat="1" ht="60">
      <c r="A35" s="64" t="s">
        <v>332</v>
      </c>
      <c r="B35" s="64" t="s">
        <v>87</v>
      </c>
      <c r="C35" s="64" t="s">
        <v>85</v>
      </c>
      <c r="D35" s="38" t="s">
        <v>83</v>
      </c>
      <c r="K35" s="53"/>
    </row>
    <row r="36" spans="1:11" s="30" customFormat="1" ht="15">
      <c r="A36" s="101" t="s">
        <v>259</v>
      </c>
      <c r="B36" s="99"/>
      <c r="C36" s="102"/>
      <c r="D36" s="102"/>
      <c r="K36" s="1"/>
    </row>
    <row r="37" spans="1:11" s="30" customFormat="1" ht="61.5" customHeight="1">
      <c r="A37" s="38" t="s">
        <v>334</v>
      </c>
      <c r="B37" s="38" t="s">
        <v>89</v>
      </c>
      <c r="C37" s="64" t="s">
        <v>82</v>
      </c>
      <c r="D37" s="64" t="s">
        <v>90</v>
      </c>
      <c r="K37" s="1"/>
    </row>
    <row r="38" spans="1:11" s="30" customFormat="1" ht="67.5" customHeight="1">
      <c r="A38" s="93" t="s">
        <v>303</v>
      </c>
      <c r="B38" s="64" t="s">
        <v>171</v>
      </c>
      <c r="C38" s="64" t="s">
        <v>50</v>
      </c>
      <c r="D38" s="64"/>
      <c r="K38" s="1"/>
    </row>
    <row r="39" spans="1:11" s="30" customFormat="1" ht="27.75" customHeight="1">
      <c r="A39" s="93" t="s">
        <v>295</v>
      </c>
      <c r="B39" s="93" t="s">
        <v>304</v>
      </c>
      <c r="C39" s="64" t="s">
        <v>50</v>
      </c>
      <c r="D39" s="64"/>
      <c r="K39" s="67"/>
    </row>
    <row r="40" spans="1:11" ht="23.25" customHeight="1">
      <c r="A40" s="6"/>
      <c r="B40" s="45" t="s">
        <v>39</v>
      </c>
      <c r="C40" s="42" t="s">
        <v>50</v>
      </c>
      <c r="D40" s="6"/>
      <c r="K40" s="67"/>
    </row>
    <row r="41" spans="2:11" ht="15" customHeight="1">
      <c r="B41" s="6"/>
      <c r="C41" s="6"/>
      <c r="K41" s="67"/>
    </row>
    <row r="42" spans="1:11" ht="15">
      <c r="A42" s="120" t="s">
        <v>2</v>
      </c>
      <c r="B42" s="120"/>
      <c r="K42" s="67"/>
    </row>
    <row r="43" spans="1:11" ht="15.75" thickBot="1">
      <c r="A43" s="12" t="s">
        <v>3</v>
      </c>
      <c r="B43" s="12" t="s">
        <v>4</v>
      </c>
      <c r="C43" s="25" t="s">
        <v>43</v>
      </c>
      <c r="K43" s="67"/>
    </row>
    <row r="44" spans="1:11" s="72" customFormat="1" ht="15.75" thickTop="1">
      <c r="A44" s="108" t="s">
        <v>257</v>
      </c>
      <c r="B44" s="108"/>
      <c r="C44" s="109"/>
      <c r="K44" s="67"/>
    </row>
    <row r="45" spans="1:11" ht="45">
      <c r="A45" s="65" t="s">
        <v>172</v>
      </c>
      <c r="B45" s="56" t="s">
        <v>130</v>
      </c>
      <c r="C45" s="81">
        <f>18000/4*8</f>
        <v>36000</v>
      </c>
      <c r="D45" s="67" t="s">
        <v>173</v>
      </c>
      <c r="K45" s="72"/>
    </row>
    <row r="46" spans="1:11" ht="29.25" customHeight="1">
      <c r="A46" s="55" t="s">
        <v>131</v>
      </c>
      <c r="B46" s="3" t="s">
        <v>53</v>
      </c>
      <c r="C46" s="77">
        <f>2000*8</f>
        <v>16000</v>
      </c>
      <c r="K46" s="67"/>
    </row>
    <row r="47" spans="1:11" ht="15">
      <c r="A47" s="3" t="s">
        <v>59</v>
      </c>
      <c r="B47" s="3" t="s">
        <v>54</v>
      </c>
      <c r="C47" s="77">
        <f>7000*8</f>
        <v>56000</v>
      </c>
      <c r="K47" s="67"/>
    </row>
    <row r="48" spans="1:11" ht="15">
      <c r="A48" s="3" t="s">
        <v>60</v>
      </c>
      <c r="B48" s="3" t="s">
        <v>55</v>
      </c>
      <c r="C48" s="77">
        <f>4000*8</f>
        <v>32000</v>
      </c>
      <c r="K48" s="67"/>
    </row>
    <row r="49" spans="1:11" s="53" customFormat="1" ht="47.25" customHeight="1">
      <c r="A49" s="52" t="s">
        <v>118</v>
      </c>
      <c r="B49" s="52" t="s">
        <v>119</v>
      </c>
      <c r="C49" s="77">
        <v>20000</v>
      </c>
      <c r="K49" s="1"/>
    </row>
    <row r="50" spans="1:3" ht="29.25" customHeight="1">
      <c r="A50" s="52" t="s">
        <v>116</v>
      </c>
      <c r="B50" s="52" t="s">
        <v>117</v>
      </c>
      <c r="C50" s="77">
        <f>10000*2*8</f>
        <v>160000</v>
      </c>
    </row>
    <row r="51" spans="1:3" ht="44.25" customHeight="1">
      <c r="A51" s="3" t="s">
        <v>61</v>
      </c>
      <c r="B51" s="3" t="s">
        <v>56</v>
      </c>
      <c r="C51" s="77">
        <f>600*8</f>
        <v>4800</v>
      </c>
    </row>
    <row r="52" spans="1:3" ht="15">
      <c r="A52" s="64" t="s">
        <v>174</v>
      </c>
      <c r="B52" s="3" t="s">
        <v>57</v>
      </c>
      <c r="C52" s="77">
        <f>8000*8</f>
        <v>64000</v>
      </c>
    </row>
    <row r="53" spans="1:11" ht="15">
      <c r="A53" s="64" t="s">
        <v>175</v>
      </c>
      <c r="B53" s="3" t="s">
        <v>58</v>
      </c>
      <c r="C53" s="82">
        <f>3000*8</f>
        <v>24000</v>
      </c>
      <c r="K53" s="72"/>
    </row>
    <row r="54" spans="1:11" s="72" customFormat="1" ht="15">
      <c r="A54" s="101" t="s">
        <v>258</v>
      </c>
      <c r="B54" s="99"/>
      <c r="C54" s="100"/>
      <c r="K54" s="1"/>
    </row>
    <row r="55" spans="1:3" s="72" customFormat="1" ht="60">
      <c r="A55" s="96" t="s">
        <v>329</v>
      </c>
      <c r="B55" s="96" t="s">
        <v>71</v>
      </c>
      <c r="C55" s="77">
        <v>1330000</v>
      </c>
    </row>
    <row r="56" spans="1:11" s="67" customFormat="1" ht="75">
      <c r="A56" s="64" t="s">
        <v>346</v>
      </c>
      <c r="B56" s="64" t="s">
        <v>71</v>
      </c>
      <c r="C56" s="77">
        <v>7000</v>
      </c>
      <c r="K56" s="1"/>
    </row>
    <row r="57" spans="1:11" s="67" customFormat="1" ht="30">
      <c r="A57" s="64" t="s">
        <v>72</v>
      </c>
      <c r="B57" s="64" t="s">
        <v>53</v>
      </c>
      <c r="C57" s="77">
        <f>2000*8</f>
        <v>16000</v>
      </c>
      <c r="K57" s="72"/>
    </row>
    <row r="58" spans="1:11" s="67" customFormat="1" ht="45">
      <c r="A58" s="64" t="s">
        <v>74</v>
      </c>
      <c r="B58" s="64" t="s">
        <v>75</v>
      </c>
      <c r="C58" s="82">
        <v>45000</v>
      </c>
      <c r="K58" s="1"/>
    </row>
    <row r="59" spans="1:11" s="67" customFormat="1" ht="30">
      <c r="A59" s="64" t="s">
        <v>120</v>
      </c>
      <c r="B59" s="64" t="s">
        <v>121</v>
      </c>
      <c r="C59" s="82">
        <v>10000</v>
      </c>
      <c r="K59" s="72"/>
    </row>
    <row r="60" spans="1:11" s="67" customFormat="1" ht="45">
      <c r="A60" s="64" t="s">
        <v>132</v>
      </c>
      <c r="B60" s="64" t="s">
        <v>176</v>
      </c>
      <c r="C60" s="82">
        <v>16000</v>
      </c>
      <c r="K60" s="72"/>
    </row>
    <row r="61" spans="1:11" s="67" customFormat="1" ht="30">
      <c r="A61" s="7" t="s">
        <v>133</v>
      </c>
      <c r="B61" s="7" t="s">
        <v>177</v>
      </c>
      <c r="C61" s="82">
        <v>15000</v>
      </c>
      <c r="K61" s="49"/>
    </row>
    <row r="62" spans="1:3" s="67" customFormat="1" ht="45">
      <c r="A62" s="64" t="s">
        <v>160</v>
      </c>
      <c r="B62" s="64" t="s">
        <v>71</v>
      </c>
      <c r="C62" s="77">
        <v>160000</v>
      </c>
    </row>
    <row r="63" spans="1:11" s="72" customFormat="1" ht="15">
      <c r="A63" s="101" t="s">
        <v>259</v>
      </c>
      <c r="B63" s="99"/>
      <c r="C63" s="102"/>
      <c r="K63" s="67"/>
    </row>
    <row r="64" spans="1:3" s="67" customFormat="1" ht="30">
      <c r="A64" s="64" t="s">
        <v>73</v>
      </c>
      <c r="B64" s="64" t="s">
        <v>53</v>
      </c>
      <c r="C64" s="77">
        <f>1500*8</f>
        <v>12000</v>
      </c>
    </row>
    <row r="65" spans="1:11" s="67" customFormat="1" ht="15">
      <c r="A65" s="64" t="s">
        <v>134</v>
      </c>
      <c r="B65" s="64" t="s">
        <v>135</v>
      </c>
      <c r="C65" s="77">
        <f>3000*8</f>
        <v>24000</v>
      </c>
      <c r="K65" s="72"/>
    </row>
    <row r="66" spans="1:11" s="67" customFormat="1" ht="45.75" thickBot="1">
      <c r="A66" s="64" t="s">
        <v>136</v>
      </c>
      <c r="B66" s="64" t="s">
        <v>137</v>
      </c>
      <c r="C66" s="82">
        <f>8000*4</f>
        <v>32000</v>
      </c>
      <c r="K66" s="72"/>
    </row>
    <row r="67" spans="1:11" ht="15.75" thickBot="1">
      <c r="A67" s="6"/>
      <c r="B67" s="32" t="s">
        <v>5</v>
      </c>
      <c r="C67" s="83">
        <f>SUM(C45:C66)</f>
        <v>2079800</v>
      </c>
      <c r="K67" s="67"/>
    </row>
    <row r="68" ht="15">
      <c r="K68" s="67"/>
    </row>
    <row r="69" spans="1:11" ht="15">
      <c r="A69" s="2" t="s">
        <v>29</v>
      </c>
      <c r="K69" s="72"/>
    </row>
    <row r="70" spans="1:11" ht="198" customHeight="1" thickBot="1">
      <c r="A70" s="25" t="s">
        <v>40</v>
      </c>
      <c r="B70" s="25" t="s">
        <v>41</v>
      </c>
      <c r="C70" s="12" t="s">
        <v>23</v>
      </c>
      <c r="D70" s="12" t="s">
        <v>30</v>
      </c>
      <c r="F70" s="137" t="s">
        <v>336</v>
      </c>
      <c r="G70" s="137"/>
      <c r="H70" s="137"/>
      <c r="I70" s="137"/>
      <c r="K70" s="67"/>
    </row>
    <row r="71" spans="1:11" s="72" customFormat="1" ht="110.25" customHeight="1" thickTop="1">
      <c r="A71" s="97" t="s">
        <v>257</v>
      </c>
      <c r="B71" s="97"/>
      <c r="C71" s="98"/>
      <c r="D71" s="103"/>
      <c r="F71" s="137" t="s">
        <v>338</v>
      </c>
      <c r="G71" s="137"/>
      <c r="H71" s="137"/>
      <c r="I71" s="137"/>
      <c r="K71" s="67"/>
    </row>
    <row r="72" spans="1:11" ht="15">
      <c r="A72" s="48" t="s">
        <v>332</v>
      </c>
      <c r="B72" s="3" t="s">
        <v>84</v>
      </c>
      <c r="C72" s="85">
        <v>160000</v>
      </c>
      <c r="D72" s="64" t="s">
        <v>86</v>
      </c>
      <c r="K72" s="67"/>
    </row>
    <row r="73" spans="1:11" ht="30">
      <c r="A73" s="71" t="s">
        <v>245</v>
      </c>
      <c r="B73" s="48" t="s">
        <v>110</v>
      </c>
      <c r="C73" s="48" t="s">
        <v>106</v>
      </c>
      <c r="D73" s="48" t="s">
        <v>109</v>
      </c>
      <c r="K73" s="49"/>
    </row>
    <row r="74" spans="1:11" s="72" customFormat="1" ht="15">
      <c r="A74" s="71" t="s">
        <v>66</v>
      </c>
      <c r="B74" s="71" t="s">
        <v>239</v>
      </c>
      <c r="C74" s="71" t="s">
        <v>106</v>
      </c>
      <c r="D74" s="71" t="s">
        <v>240</v>
      </c>
      <c r="K74" s="1"/>
    </row>
    <row r="75" spans="1:4" ht="30">
      <c r="A75" s="71" t="s">
        <v>244</v>
      </c>
      <c r="B75" s="48" t="s">
        <v>113</v>
      </c>
      <c r="C75" s="48" t="s">
        <v>106</v>
      </c>
      <c r="D75" s="64" t="s">
        <v>111</v>
      </c>
    </row>
    <row r="76" spans="1:11" s="72" customFormat="1" ht="30">
      <c r="A76" s="71" t="s">
        <v>218</v>
      </c>
      <c r="B76" s="71" t="s">
        <v>219</v>
      </c>
      <c r="C76" s="71" t="s">
        <v>106</v>
      </c>
      <c r="D76" s="71" t="s">
        <v>233</v>
      </c>
      <c r="K76" s="1"/>
    </row>
    <row r="77" spans="1:11" s="72" customFormat="1" ht="15">
      <c r="A77" s="101" t="s">
        <v>258</v>
      </c>
      <c r="B77" s="99"/>
      <c r="C77" s="102"/>
      <c r="D77" s="104"/>
      <c r="K77" s="1"/>
    </row>
    <row r="78" spans="1:11" s="49" customFormat="1" ht="45">
      <c r="A78" s="68" t="s">
        <v>335</v>
      </c>
      <c r="B78" s="68" t="s">
        <v>161</v>
      </c>
      <c r="C78" s="60" t="s">
        <v>282</v>
      </c>
      <c r="D78" s="68" t="s">
        <v>163</v>
      </c>
      <c r="K78" s="1"/>
    </row>
    <row r="79" spans="1:11" s="67" customFormat="1" ht="45">
      <c r="A79" s="68" t="s">
        <v>301</v>
      </c>
      <c r="B79" s="75" t="s">
        <v>234</v>
      </c>
      <c r="C79" s="60" t="s">
        <v>283</v>
      </c>
      <c r="D79" s="68" t="s">
        <v>162</v>
      </c>
      <c r="K79" s="1"/>
    </row>
    <row r="80" spans="1:11" s="67" customFormat="1" ht="30">
      <c r="A80" s="68" t="s">
        <v>62</v>
      </c>
      <c r="B80" s="68" t="s">
        <v>164</v>
      </c>
      <c r="C80" s="60" t="s">
        <v>284</v>
      </c>
      <c r="D80" s="68" t="s">
        <v>162</v>
      </c>
      <c r="K80" s="1"/>
    </row>
    <row r="81" spans="1:11" s="67" customFormat="1" ht="30">
      <c r="A81" s="61" t="s">
        <v>271</v>
      </c>
      <c r="B81" s="61" t="s">
        <v>113</v>
      </c>
      <c r="C81" s="62" t="s">
        <v>106</v>
      </c>
      <c r="D81" s="61" t="s">
        <v>178</v>
      </c>
      <c r="K81" s="1"/>
    </row>
    <row r="82" spans="1:11" s="72" customFormat="1" ht="15">
      <c r="A82" s="93" t="s">
        <v>332</v>
      </c>
      <c r="B82" s="93" t="s">
        <v>84</v>
      </c>
      <c r="C82" s="84">
        <v>20000</v>
      </c>
      <c r="D82" s="93" t="s">
        <v>86</v>
      </c>
      <c r="K82" s="1"/>
    </row>
    <row r="83" spans="1:11" s="72" customFormat="1" ht="15">
      <c r="A83" s="101" t="s">
        <v>259</v>
      </c>
      <c r="B83" s="99"/>
      <c r="C83" s="102"/>
      <c r="D83" s="105"/>
      <c r="K83" s="1"/>
    </row>
    <row r="84" spans="1:11" s="67" customFormat="1" ht="15">
      <c r="A84" s="64" t="s">
        <v>332</v>
      </c>
      <c r="B84" s="64" t="s">
        <v>84</v>
      </c>
      <c r="C84" s="84">
        <f>160000</f>
        <v>160000</v>
      </c>
      <c r="D84" s="64" t="s">
        <v>86</v>
      </c>
      <c r="K84" s="1"/>
    </row>
    <row r="85" spans="1:11" s="67" customFormat="1" ht="30">
      <c r="A85" s="93" t="s">
        <v>294</v>
      </c>
      <c r="B85" s="64" t="s">
        <v>337</v>
      </c>
      <c r="C85" s="64" t="s">
        <v>106</v>
      </c>
      <c r="D85" s="64" t="s">
        <v>109</v>
      </c>
      <c r="K85" s="1"/>
    </row>
    <row r="86" spans="1:11" s="72" customFormat="1" ht="15">
      <c r="A86" s="71" t="s">
        <v>66</v>
      </c>
      <c r="B86" s="71" t="s">
        <v>239</v>
      </c>
      <c r="C86" s="71" t="s">
        <v>106</v>
      </c>
      <c r="D86" s="71" t="s">
        <v>240</v>
      </c>
      <c r="K86" s="1"/>
    </row>
    <row r="87" spans="1:11" s="67" customFormat="1" ht="30">
      <c r="A87" s="71" t="s">
        <v>218</v>
      </c>
      <c r="B87" s="71" t="s">
        <v>219</v>
      </c>
      <c r="C87" s="64" t="s">
        <v>106</v>
      </c>
      <c r="D87" s="71" t="s">
        <v>233</v>
      </c>
      <c r="K87" s="1"/>
    </row>
    <row r="88" spans="1:4" s="72" customFormat="1" ht="15">
      <c r="A88" s="101" t="s">
        <v>290</v>
      </c>
      <c r="B88" s="99"/>
      <c r="C88" s="99"/>
      <c r="D88" s="99"/>
    </row>
    <row r="89" spans="1:11" s="67" customFormat="1" ht="45">
      <c r="A89" s="9" t="s">
        <v>273</v>
      </c>
      <c r="B89" s="64" t="s">
        <v>107</v>
      </c>
      <c r="C89" s="93" t="s">
        <v>291</v>
      </c>
      <c r="D89" s="64" t="s">
        <v>108</v>
      </c>
      <c r="K89" s="1"/>
    </row>
    <row r="90" spans="1:11" s="67" customFormat="1" ht="15">
      <c r="A90" s="1"/>
      <c r="B90" s="1"/>
      <c r="C90" s="1"/>
      <c r="D90" s="1"/>
      <c r="K90" s="1"/>
    </row>
    <row r="91" spans="1:11" s="49" customFormat="1" ht="31.5" customHeight="1">
      <c r="A91" s="116" t="s">
        <v>24</v>
      </c>
      <c r="B91" s="117"/>
      <c r="C91" s="1"/>
      <c r="D91" s="1"/>
      <c r="K91" s="1"/>
    </row>
    <row r="92" spans="1:3" ht="30.75" thickBot="1">
      <c r="A92" s="12" t="s">
        <v>6</v>
      </c>
      <c r="B92" s="12" t="s">
        <v>9</v>
      </c>
      <c r="C92" s="12" t="s">
        <v>10</v>
      </c>
    </row>
    <row r="93" spans="1:3" ht="50.25" customHeight="1" thickTop="1">
      <c r="A93" s="93" t="s">
        <v>305</v>
      </c>
      <c r="B93" s="93" t="s">
        <v>306</v>
      </c>
      <c r="C93" s="93" t="s">
        <v>307</v>
      </c>
    </row>
  </sheetData>
  <sheetProtection/>
  <mergeCells count="17">
    <mergeCell ref="F70:I70"/>
    <mergeCell ref="F71:I71"/>
    <mergeCell ref="B6:D6"/>
    <mergeCell ref="F22:I22"/>
    <mergeCell ref="A91:B91"/>
    <mergeCell ref="A8:B8"/>
    <mergeCell ref="A42:B42"/>
    <mergeCell ref="A20:D20"/>
    <mergeCell ref="A21:D21"/>
    <mergeCell ref="A15:C15"/>
    <mergeCell ref="A9:D9"/>
    <mergeCell ref="A10:D10"/>
    <mergeCell ref="C11:D11"/>
    <mergeCell ref="C12:D12"/>
    <mergeCell ref="A11:B11"/>
    <mergeCell ref="A12:B12"/>
    <mergeCell ref="A22:D2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I79"/>
  <sheetViews>
    <sheetView zoomScale="90" zoomScaleNormal="90" zoomScalePageLayoutView="0" workbookViewId="0" topLeftCell="C61">
      <selection activeCell="F69" sqref="F69:I69"/>
    </sheetView>
  </sheetViews>
  <sheetFormatPr defaultColWidth="9.140625" defaultRowHeight="15"/>
  <cols>
    <col min="1" max="1" width="32.28125" style="1" customWidth="1"/>
    <col min="2" max="2" width="54.140625" style="1" customWidth="1"/>
    <col min="3" max="3" width="35.00390625" style="1" customWidth="1"/>
    <col min="4" max="4" width="49.8515625" style="1" customWidth="1"/>
    <col min="5" max="5" width="9.140625" style="1" customWidth="1"/>
    <col min="6" max="6" width="23.57421875" style="1" customWidth="1"/>
    <col min="7" max="16384" width="9.140625" style="1" customWidth="1"/>
  </cols>
  <sheetData>
    <row r="1" spans="1:3" s="18" customFormat="1" ht="18.75">
      <c r="A1" s="16" t="str">
        <f>KOOND!A1</f>
        <v>Lisa 1 - PIIRKONNA TÖÖHÕIVE JA ETTEVÕTLIKKUSE EDENDAMISE KAVA vorm</v>
      </c>
      <c r="B1" s="17"/>
      <c r="C1" s="17"/>
    </row>
    <row r="2" ht="27" customHeight="1">
      <c r="A2" s="13" t="s">
        <v>25</v>
      </c>
    </row>
    <row r="3" ht="17.25" customHeight="1">
      <c r="A3" s="13" t="s">
        <v>26</v>
      </c>
    </row>
    <row r="4" s="18" customFormat="1" ht="27.75" customHeight="1">
      <c r="A4" s="20" t="s">
        <v>49</v>
      </c>
    </row>
    <row r="5" spans="1:2" s="18" customFormat="1" ht="27.75" customHeight="1">
      <c r="A5" s="15" t="s">
        <v>35</v>
      </c>
      <c r="B5" s="21" t="str">
        <f ca="1">MID(CELL("filename",A3),FIND("]",CELL("filename",A3))+1,256)</f>
        <v>2</v>
      </c>
    </row>
    <row r="6" spans="1:4" s="18" customFormat="1" ht="18.75">
      <c r="A6" s="22" t="s">
        <v>36</v>
      </c>
      <c r="B6" s="138" t="s">
        <v>179</v>
      </c>
      <c r="C6" s="139"/>
      <c r="D6" s="140"/>
    </row>
    <row r="7" s="18" customFormat="1" ht="18" customHeight="1">
      <c r="A7" s="15"/>
    </row>
    <row r="8" spans="1:2" ht="15">
      <c r="A8" s="118" t="s">
        <v>0</v>
      </c>
      <c r="B8" s="119"/>
    </row>
    <row r="9" spans="1:4" ht="15.75" thickBot="1">
      <c r="A9" s="126" t="s">
        <v>44</v>
      </c>
      <c r="B9" s="126"/>
      <c r="C9" s="126"/>
      <c r="D9" s="126"/>
    </row>
    <row r="10" spans="1:4" ht="34.5" customHeight="1" thickTop="1">
      <c r="A10" s="144" t="s">
        <v>264</v>
      </c>
      <c r="B10" s="144"/>
      <c r="C10" s="144"/>
      <c r="D10" s="144"/>
    </row>
    <row r="11" spans="1:4" ht="30" customHeight="1" thickBot="1">
      <c r="A11" s="130" t="s">
        <v>18</v>
      </c>
      <c r="B11" s="131"/>
      <c r="C11" s="129" t="s">
        <v>46</v>
      </c>
      <c r="D11" s="129"/>
    </row>
    <row r="12" spans="1:4" ht="205.5" customHeight="1" thickTop="1">
      <c r="A12" s="132" t="s">
        <v>327</v>
      </c>
      <c r="B12" s="133"/>
      <c r="C12" s="132"/>
      <c r="D12" s="133"/>
    </row>
    <row r="13" ht="15">
      <c r="A13" s="33"/>
    </row>
    <row r="14" ht="17.25" customHeight="1">
      <c r="A14" s="34" t="s">
        <v>21</v>
      </c>
    </row>
    <row r="15" spans="1:4" ht="75.75" customHeight="1">
      <c r="A15" s="125" t="s">
        <v>48</v>
      </c>
      <c r="B15" s="125"/>
      <c r="C15" s="125"/>
      <c r="D15" s="30"/>
    </row>
    <row r="16" spans="1:4" ht="40.5" customHeight="1" thickBot="1">
      <c r="A16" s="35" t="s">
        <v>1</v>
      </c>
      <c r="B16" s="35" t="s">
        <v>8</v>
      </c>
      <c r="C16" s="28" t="s">
        <v>11</v>
      </c>
      <c r="D16" s="29"/>
    </row>
    <row r="17" spans="1:4" ht="192" customHeight="1" thickTop="1">
      <c r="A17" s="47" t="s">
        <v>180</v>
      </c>
      <c r="B17" s="47" t="s">
        <v>223</v>
      </c>
      <c r="C17" s="47" t="s">
        <v>224</v>
      </c>
      <c r="D17" s="51"/>
    </row>
    <row r="19" ht="37.5" customHeight="1">
      <c r="A19" s="26" t="s">
        <v>37</v>
      </c>
    </row>
    <row r="20" spans="1:4" ht="21.75" customHeight="1" thickBot="1">
      <c r="A20" s="121" t="s">
        <v>45</v>
      </c>
      <c r="B20" s="121"/>
      <c r="C20" s="121"/>
      <c r="D20" s="121"/>
    </row>
    <row r="21" spans="1:4" ht="222" customHeight="1" thickTop="1">
      <c r="A21" s="141" t="s">
        <v>267</v>
      </c>
      <c r="B21" s="142"/>
      <c r="C21" s="142"/>
      <c r="D21" s="143"/>
    </row>
    <row r="22" spans="1:8" ht="180.75" customHeight="1">
      <c r="A22" s="134" t="s">
        <v>47</v>
      </c>
      <c r="B22" s="135"/>
      <c r="C22" s="135"/>
      <c r="D22" s="136"/>
      <c r="F22" s="137" t="s">
        <v>341</v>
      </c>
      <c r="G22" s="137"/>
      <c r="H22" s="137"/>
    </row>
    <row r="23" spans="1:4" ht="36" customHeight="1" thickBot="1">
      <c r="A23" s="35" t="s">
        <v>28</v>
      </c>
      <c r="B23" s="35" t="s">
        <v>22</v>
      </c>
      <c r="C23" s="35" t="s">
        <v>27</v>
      </c>
      <c r="D23" s="35" t="s">
        <v>19</v>
      </c>
    </row>
    <row r="24" spans="1:4" s="72" customFormat="1" ht="31.5" customHeight="1" thickTop="1">
      <c r="A24" s="97" t="s">
        <v>265</v>
      </c>
      <c r="B24" s="97"/>
      <c r="C24" s="98"/>
      <c r="D24" s="103"/>
    </row>
    <row r="25" spans="1:4" s="30" customFormat="1" ht="60">
      <c r="A25" s="71" t="s">
        <v>209</v>
      </c>
      <c r="B25" s="71" t="s">
        <v>254</v>
      </c>
      <c r="C25" s="3" t="s">
        <v>50</v>
      </c>
      <c r="D25" s="93" t="s">
        <v>188</v>
      </c>
    </row>
    <row r="26" spans="1:4" s="30" customFormat="1" ht="30">
      <c r="A26" s="64" t="s">
        <v>315</v>
      </c>
      <c r="B26" s="64" t="s">
        <v>187</v>
      </c>
      <c r="C26" s="64" t="s">
        <v>50</v>
      </c>
      <c r="D26" s="64"/>
    </row>
    <row r="27" spans="1:4" s="30" customFormat="1" ht="45">
      <c r="A27" s="71" t="s">
        <v>316</v>
      </c>
      <c r="B27" s="58" t="s">
        <v>154</v>
      </c>
      <c r="C27" s="44" t="s">
        <v>50</v>
      </c>
      <c r="D27" s="38" t="s">
        <v>51</v>
      </c>
    </row>
    <row r="28" spans="1:4" s="90" customFormat="1" ht="30">
      <c r="A28" s="9" t="s">
        <v>159</v>
      </c>
      <c r="B28" s="89" t="s">
        <v>65</v>
      </c>
      <c r="C28" s="9" t="s">
        <v>50</v>
      </c>
      <c r="D28" s="89"/>
    </row>
    <row r="29" spans="1:4" ht="30">
      <c r="A29" s="3" t="s">
        <v>332</v>
      </c>
      <c r="B29" s="3" t="s">
        <v>91</v>
      </c>
      <c r="C29" s="3" t="s">
        <v>92</v>
      </c>
      <c r="D29" s="3" t="s">
        <v>94</v>
      </c>
    </row>
    <row r="30" spans="1:4" s="72" customFormat="1" ht="60">
      <c r="A30" s="71" t="s">
        <v>317</v>
      </c>
      <c r="B30" s="71" t="s">
        <v>318</v>
      </c>
      <c r="C30" s="64" t="s">
        <v>50</v>
      </c>
      <c r="D30" s="93" t="s">
        <v>308</v>
      </c>
    </row>
    <row r="31" spans="1:4" s="72" customFormat="1" ht="60">
      <c r="A31" s="71" t="s">
        <v>319</v>
      </c>
      <c r="B31" s="71" t="s">
        <v>320</v>
      </c>
      <c r="C31" s="39" t="s">
        <v>50</v>
      </c>
      <c r="D31" s="38" t="s">
        <v>51</v>
      </c>
    </row>
    <row r="32" spans="1:4" s="72" customFormat="1" ht="60">
      <c r="A32" s="71" t="s">
        <v>339</v>
      </c>
      <c r="B32" s="71" t="s">
        <v>227</v>
      </c>
      <c r="C32" s="5" t="s">
        <v>50</v>
      </c>
      <c r="D32" s="43" t="s">
        <v>51</v>
      </c>
    </row>
    <row r="33" spans="1:4" s="30" customFormat="1" ht="45">
      <c r="A33" s="97" t="s">
        <v>266</v>
      </c>
      <c r="B33" s="97"/>
      <c r="C33" s="98"/>
      <c r="D33" s="103"/>
    </row>
    <row r="34" spans="1:4" s="23" customFormat="1" ht="90">
      <c r="A34" s="9" t="s">
        <v>209</v>
      </c>
      <c r="B34" s="9" t="s">
        <v>229</v>
      </c>
      <c r="C34" s="9" t="s">
        <v>50</v>
      </c>
      <c r="D34" s="9" t="s">
        <v>189</v>
      </c>
    </row>
    <row r="35" spans="1:4" s="30" customFormat="1" ht="75">
      <c r="A35" s="64" t="s">
        <v>182</v>
      </c>
      <c r="B35" s="71" t="s">
        <v>321</v>
      </c>
      <c r="C35" s="64" t="s">
        <v>50</v>
      </c>
      <c r="D35" s="64"/>
    </row>
    <row r="36" spans="1:4" s="30" customFormat="1" ht="30">
      <c r="A36" s="71" t="s">
        <v>243</v>
      </c>
      <c r="B36" s="64" t="s">
        <v>183</v>
      </c>
      <c r="C36" s="64" t="s">
        <v>50</v>
      </c>
      <c r="D36" s="64"/>
    </row>
    <row r="37" spans="1:4" s="30" customFormat="1" ht="30" customHeight="1">
      <c r="A37" s="38" t="s">
        <v>184</v>
      </c>
      <c r="B37" s="64" t="s">
        <v>185</v>
      </c>
      <c r="C37" s="64" t="s">
        <v>50</v>
      </c>
      <c r="D37" s="64"/>
    </row>
    <row r="38" spans="1:4" s="30" customFormat="1" ht="15">
      <c r="A38" s="71" t="s">
        <v>218</v>
      </c>
      <c r="B38" s="64" t="s">
        <v>186</v>
      </c>
      <c r="C38" s="64" t="s">
        <v>50</v>
      </c>
      <c r="D38" s="64"/>
    </row>
    <row r="39" spans="1:4" s="30" customFormat="1" ht="39" customHeight="1">
      <c r="A39" s="101" t="s">
        <v>268</v>
      </c>
      <c r="B39" s="101"/>
      <c r="C39" s="106"/>
      <c r="D39" s="101"/>
    </row>
    <row r="40" spans="1:4" s="30" customFormat="1" ht="90">
      <c r="A40" s="94" t="s">
        <v>209</v>
      </c>
      <c r="B40" s="94" t="s">
        <v>226</v>
      </c>
      <c r="C40" s="5" t="s">
        <v>50</v>
      </c>
      <c r="D40" s="94" t="s">
        <v>181</v>
      </c>
    </row>
    <row r="41" spans="1:4" ht="75" customHeight="1">
      <c r="A41" s="71" t="s">
        <v>225</v>
      </c>
      <c r="B41" s="40" t="s">
        <v>78</v>
      </c>
      <c r="C41" s="3" t="s">
        <v>50</v>
      </c>
      <c r="D41" s="3"/>
    </row>
    <row r="42" spans="1:4" ht="23.25" customHeight="1">
      <c r="A42" s="6"/>
      <c r="B42" s="31" t="s">
        <v>39</v>
      </c>
      <c r="C42" s="9" t="s">
        <v>50</v>
      </c>
      <c r="D42" s="6"/>
    </row>
    <row r="43" spans="2:3" ht="15" customHeight="1">
      <c r="B43" s="6"/>
      <c r="C43" s="6"/>
    </row>
    <row r="44" spans="1:2" ht="15">
      <c r="A44" s="120" t="s">
        <v>2</v>
      </c>
      <c r="B44" s="120"/>
    </row>
    <row r="45" spans="1:3" ht="15.75" thickBot="1">
      <c r="A45" s="35" t="s">
        <v>3</v>
      </c>
      <c r="B45" s="35" t="s">
        <v>4</v>
      </c>
      <c r="C45" s="36" t="s">
        <v>43</v>
      </c>
    </row>
    <row r="46" spans="1:3" s="72" customFormat="1" ht="30.75" thickTop="1">
      <c r="A46" s="108" t="s">
        <v>265</v>
      </c>
      <c r="B46" s="108"/>
      <c r="C46" s="109"/>
    </row>
    <row r="47" spans="1:4" s="30" customFormat="1" ht="30">
      <c r="A47" s="95" t="s">
        <v>138</v>
      </c>
      <c r="B47" s="56" t="s">
        <v>104</v>
      </c>
      <c r="C47" s="81">
        <f>18000/2*8</f>
        <v>72000</v>
      </c>
      <c r="D47" s="72" t="s">
        <v>188</v>
      </c>
    </row>
    <row r="48" spans="1:3" s="30" customFormat="1" ht="15">
      <c r="A48" s="54" t="s">
        <v>123</v>
      </c>
      <c r="B48" s="54" t="s">
        <v>122</v>
      </c>
      <c r="C48" s="81">
        <f>2000*8</f>
        <v>16000</v>
      </c>
    </row>
    <row r="49" spans="1:3" s="59" customFormat="1" ht="30">
      <c r="A49" s="58" t="s">
        <v>156</v>
      </c>
      <c r="B49" s="58" t="s">
        <v>119</v>
      </c>
      <c r="C49" s="82">
        <v>10000</v>
      </c>
    </row>
    <row r="50" spans="1:3" s="57" customFormat="1" ht="90">
      <c r="A50" s="64" t="s">
        <v>255</v>
      </c>
      <c r="B50" s="55" t="s">
        <v>146</v>
      </c>
      <c r="C50" s="77">
        <v>8000</v>
      </c>
    </row>
    <row r="51" spans="1:4" s="30" customFormat="1" ht="45">
      <c r="A51" s="101" t="s">
        <v>266</v>
      </c>
      <c r="B51" s="101"/>
      <c r="C51" s="107"/>
      <c r="D51" s="72"/>
    </row>
    <row r="52" spans="1:4" s="30" customFormat="1" ht="30">
      <c r="A52" s="95" t="s">
        <v>139</v>
      </c>
      <c r="B52" s="56" t="s">
        <v>104</v>
      </c>
      <c r="C52" s="81">
        <f>18000/2*8</f>
        <v>72000</v>
      </c>
      <c r="D52" s="72" t="s">
        <v>189</v>
      </c>
    </row>
    <row r="53" spans="1:3" s="30" customFormat="1" ht="45">
      <c r="A53" s="56" t="s">
        <v>140</v>
      </c>
      <c r="B53" s="65" t="s">
        <v>192</v>
      </c>
      <c r="C53" s="81">
        <f>4000*8</f>
        <v>32000</v>
      </c>
    </row>
    <row r="54" spans="1:4" s="30" customFormat="1" ht="15">
      <c r="A54" s="101" t="s">
        <v>323</v>
      </c>
      <c r="B54" s="101"/>
      <c r="C54" s="107"/>
      <c r="D54" s="72"/>
    </row>
    <row r="55" spans="1:4" s="67" customFormat="1" ht="30">
      <c r="A55" s="64" t="s">
        <v>141</v>
      </c>
      <c r="B55" s="64" t="s">
        <v>142</v>
      </c>
      <c r="C55" s="81">
        <f>18000/4*3*8</f>
        <v>108000</v>
      </c>
      <c r="D55" s="72" t="s">
        <v>190</v>
      </c>
    </row>
    <row r="56" spans="1:3" ht="45">
      <c r="A56" s="43" t="s">
        <v>99</v>
      </c>
      <c r="B56" s="55" t="s">
        <v>145</v>
      </c>
      <c r="C56" s="77">
        <f>3000*8</f>
        <v>24000</v>
      </c>
    </row>
    <row r="57" spans="1:3" s="53" customFormat="1" ht="45">
      <c r="A57" s="71" t="s">
        <v>324</v>
      </c>
      <c r="B57" s="71" t="s">
        <v>230</v>
      </c>
      <c r="C57" s="77">
        <v>128000</v>
      </c>
    </row>
    <row r="58" spans="1:3" s="53" customFormat="1" ht="60">
      <c r="A58" s="71" t="s">
        <v>231</v>
      </c>
      <c r="B58" s="71" t="s">
        <v>232</v>
      </c>
      <c r="C58" s="77">
        <f>176000</f>
        <v>176000</v>
      </c>
    </row>
    <row r="59" spans="1:3" s="72" customFormat="1" ht="15">
      <c r="A59" s="96" t="s">
        <v>325</v>
      </c>
      <c r="B59" s="96" t="s">
        <v>71</v>
      </c>
      <c r="C59" s="77">
        <v>200000</v>
      </c>
    </row>
    <row r="60" spans="1:3" s="30" customFormat="1" ht="30">
      <c r="A60" s="97" t="s">
        <v>268</v>
      </c>
      <c r="B60" s="97"/>
      <c r="C60" s="112"/>
    </row>
    <row r="61" spans="1:4" s="57" customFormat="1" ht="30">
      <c r="A61" s="55" t="s">
        <v>144</v>
      </c>
      <c r="B61" s="55" t="s">
        <v>130</v>
      </c>
      <c r="C61" s="81">
        <f>18000/4*8</f>
        <v>36000</v>
      </c>
      <c r="D61" s="67" t="s">
        <v>191</v>
      </c>
    </row>
    <row r="62" spans="1:3" s="53" customFormat="1" ht="30">
      <c r="A62" s="52" t="s">
        <v>124</v>
      </c>
      <c r="B62" s="52" t="s">
        <v>125</v>
      </c>
      <c r="C62" s="77">
        <f>4000*8</f>
        <v>32000</v>
      </c>
    </row>
    <row r="63" spans="1:4" ht="15">
      <c r="A63" s="55" t="s">
        <v>143</v>
      </c>
      <c r="B63" s="55" t="s">
        <v>130</v>
      </c>
      <c r="C63" s="81">
        <f>18000/4*8</f>
        <v>36000</v>
      </c>
      <c r="D63" s="67" t="s">
        <v>191</v>
      </c>
    </row>
    <row r="64" spans="1:4" ht="15.75" thickBot="1">
      <c r="A64" s="3" t="s">
        <v>79</v>
      </c>
      <c r="B64" s="3"/>
      <c r="C64" s="77">
        <v>600000</v>
      </c>
      <c r="D64" s="72" t="s">
        <v>228</v>
      </c>
    </row>
    <row r="65" spans="1:3" ht="15.75" thickBot="1">
      <c r="A65" s="6"/>
      <c r="B65" s="32" t="s">
        <v>5</v>
      </c>
      <c r="C65" s="83">
        <f>SUM(C47:C64)</f>
        <v>1550000</v>
      </c>
    </row>
    <row r="67" ht="15">
      <c r="A67" s="2" t="s">
        <v>29</v>
      </c>
    </row>
    <row r="68" spans="1:9" ht="65.25" customHeight="1" thickBot="1">
      <c r="A68" s="36" t="s">
        <v>40</v>
      </c>
      <c r="B68" s="36" t="s">
        <v>41</v>
      </c>
      <c r="C68" s="35" t="s">
        <v>23</v>
      </c>
      <c r="D68" s="35" t="s">
        <v>30</v>
      </c>
      <c r="F68" s="137" t="s">
        <v>340</v>
      </c>
      <c r="G68" s="137"/>
      <c r="H68" s="137"/>
      <c r="I68" s="137"/>
    </row>
    <row r="69" spans="1:9" ht="51.75" customHeight="1" thickTop="1">
      <c r="A69" s="3" t="s">
        <v>332</v>
      </c>
      <c r="B69" s="3" t="s">
        <v>93</v>
      </c>
      <c r="C69" s="3" t="s">
        <v>95</v>
      </c>
      <c r="D69" s="3" t="s">
        <v>96</v>
      </c>
      <c r="F69" s="137" t="s">
        <v>289</v>
      </c>
      <c r="G69" s="137"/>
      <c r="H69" s="137"/>
      <c r="I69" s="137"/>
    </row>
    <row r="70" spans="1:4" s="49" customFormat="1" ht="30" customHeight="1">
      <c r="A70" s="71" t="s">
        <v>245</v>
      </c>
      <c r="B70" s="48" t="s">
        <v>110</v>
      </c>
      <c r="C70" s="48" t="s">
        <v>106</v>
      </c>
      <c r="D70" s="48" t="s">
        <v>109</v>
      </c>
    </row>
    <row r="71" spans="1:6" s="72" customFormat="1" ht="15">
      <c r="A71" s="71" t="s">
        <v>66</v>
      </c>
      <c r="B71" s="71" t="s">
        <v>239</v>
      </c>
      <c r="C71" s="71" t="s">
        <v>106</v>
      </c>
      <c r="D71" s="71" t="s">
        <v>240</v>
      </c>
      <c r="F71" s="23"/>
    </row>
    <row r="72" spans="1:4" s="49" customFormat="1" ht="30">
      <c r="A72" s="71" t="s">
        <v>244</v>
      </c>
      <c r="B72" s="48" t="s">
        <v>113</v>
      </c>
      <c r="C72" s="48" t="s">
        <v>106</v>
      </c>
      <c r="D72" s="48" t="s">
        <v>111</v>
      </c>
    </row>
    <row r="73" spans="1:4" ht="45">
      <c r="A73" s="71" t="s">
        <v>218</v>
      </c>
      <c r="B73" s="71" t="s">
        <v>219</v>
      </c>
      <c r="C73" s="48" t="s">
        <v>106</v>
      </c>
      <c r="D73" s="48" t="s">
        <v>112</v>
      </c>
    </row>
    <row r="74" spans="1:4" s="72" customFormat="1" ht="15">
      <c r="A74" s="101" t="s">
        <v>290</v>
      </c>
      <c r="B74" s="99"/>
      <c r="C74" s="99"/>
      <c r="D74" s="99"/>
    </row>
    <row r="75" spans="1:4" ht="45">
      <c r="A75" s="9" t="s">
        <v>273</v>
      </c>
      <c r="B75" s="48" t="s">
        <v>107</v>
      </c>
      <c r="C75" s="93" t="s">
        <v>292</v>
      </c>
      <c r="D75" s="48" t="s">
        <v>108</v>
      </c>
    </row>
    <row r="77" spans="1:2" ht="15">
      <c r="A77" s="116" t="s">
        <v>24</v>
      </c>
      <c r="B77" s="117"/>
    </row>
    <row r="78" spans="1:3" ht="30.75" thickBot="1">
      <c r="A78" s="35" t="s">
        <v>6</v>
      </c>
      <c r="B78" s="35" t="s">
        <v>9</v>
      </c>
      <c r="C78" s="35" t="s">
        <v>10</v>
      </c>
    </row>
    <row r="79" spans="1:3" ht="90.75" thickTop="1">
      <c r="A79" s="50" t="s">
        <v>149</v>
      </c>
      <c r="B79" s="65" t="s">
        <v>322</v>
      </c>
      <c r="C79" s="65" t="s">
        <v>256</v>
      </c>
    </row>
  </sheetData>
  <sheetProtection/>
  <mergeCells count="17">
    <mergeCell ref="F68:I68"/>
    <mergeCell ref="F69:I69"/>
    <mergeCell ref="A20:D20"/>
    <mergeCell ref="A77:B77"/>
    <mergeCell ref="B6:D6"/>
    <mergeCell ref="F22:H22"/>
    <mergeCell ref="A44:B44"/>
    <mergeCell ref="A21:D21"/>
    <mergeCell ref="A22:D22"/>
    <mergeCell ref="A8:B8"/>
    <mergeCell ref="A9:D9"/>
    <mergeCell ref="A10:D10"/>
    <mergeCell ref="A11:B11"/>
    <mergeCell ref="C11:D11"/>
    <mergeCell ref="A12:B12"/>
    <mergeCell ref="C12:D12"/>
    <mergeCell ref="A15:C15"/>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I81"/>
  <sheetViews>
    <sheetView tabSelected="1" zoomScale="90" zoomScaleNormal="90" zoomScalePageLayoutView="0" workbookViewId="0" topLeftCell="A1">
      <selection activeCell="C60" sqref="C60"/>
    </sheetView>
  </sheetViews>
  <sheetFormatPr defaultColWidth="9.140625" defaultRowHeight="15"/>
  <cols>
    <col min="1" max="1" width="39.28125" style="1" customWidth="1"/>
    <col min="2" max="2" width="54.28125" style="1" customWidth="1"/>
    <col min="3" max="3" width="35.57421875" style="1" customWidth="1"/>
    <col min="4" max="4" width="50.00390625" style="1" customWidth="1"/>
    <col min="5" max="5" width="9.140625" style="1" customWidth="1"/>
    <col min="6" max="6" width="19.421875" style="1" customWidth="1"/>
    <col min="7" max="16384" width="9.140625" style="1" customWidth="1"/>
  </cols>
  <sheetData>
    <row r="1" spans="1:3" s="18" customFormat="1" ht="18.75">
      <c r="A1" s="16" t="str">
        <f>KOOND!A1</f>
        <v>Lisa 1 - PIIRKONNA TÖÖHÕIVE JA ETTEVÕTLIKKUSE EDENDAMISE KAVA vorm</v>
      </c>
      <c r="B1" s="17"/>
      <c r="C1" s="17"/>
    </row>
    <row r="2" ht="27" customHeight="1">
      <c r="A2" s="13" t="s">
        <v>25</v>
      </c>
    </row>
    <row r="3" ht="17.25" customHeight="1">
      <c r="A3" s="13" t="s">
        <v>26</v>
      </c>
    </row>
    <row r="4" s="18" customFormat="1" ht="27.75" customHeight="1">
      <c r="A4" s="20" t="s">
        <v>49</v>
      </c>
    </row>
    <row r="5" spans="1:2" s="18" customFormat="1" ht="27.75" customHeight="1">
      <c r="A5" s="15" t="s">
        <v>35</v>
      </c>
      <c r="B5" s="21" t="str">
        <f ca="1">MID(CELL("filename",A3),FIND("]",CELL("filename",A3))+1,256)</f>
        <v>3</v>
      </c>
    </row>
    <row r="6" spans="1:4" s="18" customFormat="1" ht="21.75" customHeight="1">
      <c r="A6" s="22" t="s">
        <v>36</v>
      </c>
      <c r="B6" s="138" t="s">
        <v>193</v>
      </c>
      <c r="C6" s="145"/>
      <c r="D6" s="146"/>
    </row>
    <row r="7" s="18" customFormat="1" ht="18" customHeight="1">
      <c r="A7" s="15"/>
    </row>
    <row r="8" spans="1:2" ht="15">
      <c r="A8" s="118" t="s">
        <v>0</v>
      </c>
      <c r="B8" s="119"/>
    </row>
    <row r="9" spans="1:4" ht="15.75" thickBot="1">
      <c r="A9" s="126" t="s">
        <v>44</v>
      </c>
      <c r="B9" s="126"/>
      <c r="C9" s="126"/>
      <c r="D9" s="126"/>
    </row>
    <row r="10" spans="1:4" ht="35.25" customHeight="1" thickTop="1">
      <c r="A10" s="127" t="s">
        <v>197</v>
      </c>
      <c r="B10" s="128"/>
      <c r="C10" s="128"/>
      <c r="D10" s="128"/>
    </row>
    <row r="11" spans="1:4" ht="30" customHeight="1" thickBot="1">
      <c r="A11" s="130" t="s">
        <v>18</v>
      </c>
      <c r="B11" s="131"/>
      <c r="C11" s="129" t="s">
        <v>46</v>
      </c>
      <c r="D11" s="129"/>
    </row>
    <row r="12" spans="1:4" ht="273.75" customHeight="1" thickTop="1">
      <c r="A12" s="132" t="s">
        <v>328</v>
      </c>
      <c r="B12" s="133"/>
      <c r="C12" s="127"/>
      <c r="D12" s="128"/>
    </row>
    <row r="13" ht="15">
      <c r="A13" s="33"/>
    </row>
    <row r="14" ht="17.25" customHeight="1">
      <c r="A14" s="34" t="s">
        <v>21</v>
      </c>
    </row>
    <row r="15" spans="1:4" ht="75.75" customHeight="1">
      <c r="A15" s="125" t="s">
        <v>48</v>
      </c>
      <c r="B15" s="125"/>
      <c r="C15" s="125"/>
      <c r="D15" s="30"/>
    </row>
    <row r="16" spans="1:4" ht="40.5" customHeight="1" thickBot="1">
      <c r="A16" s="35" t="s">
        <v>1</v>
      </c>
      <c r="B16" s="35" t="s">
        <v>8</v>
      </c>
      <c r="C16" s="28" t="s">
        <v>11</v>
      </c>
      <c r="D16" s="29"/>
    </row>
    <row r="17" spans="1:4" ht="204" customHeight="1" thickTop="1">
      <c r="A17" s="47" t="s">
        <v>105</v>
      </c>
      <c r="B17" s="47" t="s">
        <v>198</v>
      </c>
      <c r="C17" s="47" t="s">
        <v>199</v>
      </c>
      <c r="D17" s="51"/>
    </row>
    <row r="19" ht="37.5" customHeight="1">
      <c r="A19" s="26" t="s">
        <v>37</v>
      </c>
    </row>
    <row r="20" spans="1:4" ht="21.75" customHeight="1" thickBot="1">
      <c r="A20" s="121" t="s">
        <v>45</v>
      </c>
      <c r="B20" s="121"/>
      <c r="C20" s="121"/>
      <c r="D20" s="121"/>
    </row>
    <row r="21" spans="1:4" ht="136.5" customHeight="1" thickTop="1">
      <c r="A21" s="141" t="s">
        <v>261</v>
      </c>
      <c r="B21" s="142"/>
      <c r="C21" s="142"/>
      <c r="D21" s="143"/>
    </row>
    <row r="22" spans="1:9" ht="140.25" customHeight="1">
      <c r="A22" s="134" t="s">
        <v>47</v>
      </c>
      <c r="B22" s="135"/>
      <c r="C22" s="135"/>
      <c r="D22" s="136"/>
      <c r="F22" s="137" t="s">
        <v>342</v>
      </c>
      <c r="G22" s="137"/>
      <c r="H22" s="137"/>
      <c r="I22" s="137"/>
    </row>
    <row r="23" spans="1:4" ht="36" customHeight="1" thickBot="1">
      <c r="A23" s="35" t="s">
        <v>28</v>
      </c>
      <c r="B23" s="35" t="s">
        <v>22</v>
      </c>
      <c r="C23" s="35" t="s">
        <v>27</v>
      </c>
      <c r="D23" s="35" t="s">
        <v>19</v>
      </c>
    </row>
    <row r="24" spans="1:4" s="72" customFormat="1" ht="24" customHeight="1" thickTop="1">
      <c r="A24" s="101" t="s">
        <v>260</v>
      </c>
      <c r="B24" s="99"/>
      <c r="C24" s="102"/>
      <c r="D24" s="105"/>
    </row>
    <row r="25" spans="1:4" s="72" customFormat="1" ht="45">
      <c r="A25" s="9" t="s">
        <v>209</v>
      </c>
      <c r="B25" s="94" t="s">
        <v>263</v>
      </c>
      <c r="C25" s="73" t="s">
        <v>50</v>
      </c>
      <c r="D25" s="73" t="s">
        <v>200</v>
      </c>
    </row>
    <row r="26" spans="1:4" s="72" customFormat="1" ht="30">
      <c r="A26" s="71" t="s">
        <v>236</v>
      </c>
      <c r="B26" s="71" t="s">
        <v>250</v>
      </c>
      <c r="C26" s="71" t="s">
        <v>50</v>
      </c>
      <c r="D26" s="71" t="s">
        <v>251</v>
      </c>
    </row>
    <row r="27" spans="1:4" s="72" customFormat="1" ht="75">
      <c r="A27" s="71" t="s">
        <v>201</v>
      </c>
      <c r="B27" s="71" t="s">
        <v>202</v>
      </c>
      <c r="C27" s="71" t="s">
        <v>50</v>
      </c>
      <c r="D27" s="78" t="s">
        <v>203</v>
      </c>
    </row>
    <row r="28" spans="1:4" s="72" customFormat="1" ht="15">
      <c r="A28" s="9" t="s">
        <v>238</v>
      </c>
      <c r="B28" s="73" t="s">
        <v>204</v>
      </c>
      <c r="C28" s="71" t="s">
        <v>50</v>
      </c>
      <c r="D28" s="73" t="s">
        <v>205</v>
      </c>
    </row>
    <row r="29" spans="1:4" s="72" customFormat="1" ht="24" customHeight="1">
      <c r="A29" s="101" t="s">
        <v>262</v>
      </c>
      <c r="B29" s="99"/>
      <c r="C29" s="102"/>
      <c r="D29" s="105"/>
    </row>
    <row r="30" spans="1:4" s="30" customFormat="1" ht="105">
      <c r="A30" s="71" t="s">
        <v>209</v>
      </c>
      <c r="B30" s="71" t="s">
        <v>67</v>
      </c>
      <c r="C30" s="71" t="s">
        <v>50</v>
      </c>
      <c r="D30" s="71" t="s">
        <v>237</v>
      </c>
    </row>
    <row r="31" spans="1:4" s="72" customFormat="1" ht="45">
      <c r="A31" s="9" t="s">
        <v>64</v>
      </c>
      <c r="B31" s="73" t="s">
        <v>103</v>
      </c>
      <c r="C31" s="73" t="s">
        <v>82</v>
      </c>
      <c r="D31" s="73" t="s">
        <v>102</v>
      </c>
    </row>
    <row r="32" spans="1:4" s="72" customFormat="1" ht="45">
      <c r="A32" s="9" t="s">
        <v>64</v>
      </c>
      <c r="B32" s="9" t="s">
        <v>252</v>
      </c>
      <c r="C32" s="9" t="s">
        <v>50</v>
      </c>
      <c r="D32" s="9"/>
    </row>
    <row r="33" spans="1:4" s="72" customFormat="1" ht="30">
      <c r="A33" s="9" t="s">
        <v>210</v>
      </c>
      <c r="B33" s="9" t="s">
        <v>70</v>
      </c>
      <c r="C33" s="9" t="s">
        <v>50</v>
      </c>
      <c r="D33" s="9" t="s">
        <v>80</v>
      </c>
    </row>
    <row r="34" spans="1:4" s="72" customFormat="1" ht="45">
      <c r="A34" s="46" t="s">
        <v>206</v>
      </c>
      <c r="B34" s="9" t="s">
        <v>101</v>
      </c>
      <c r="C34" s="9" t="s">
        <v>50</v>
      </c>
      <c r="D34" s="9"/>
    </row>
    <row r="35" spans="1:4" s="72" customFormat="1" ht="30">
      <c r="A35" s="46" t="s">
        <v>211</v>
      </c>
      <c r="B35" s="9" t="s">
        <v>207</v>
      </c>
      <c r="C35" s="9" t="s">
        <v>50</v>
      </c>
      <c r="D35" s="9"/>
    </row>
    <row r="36" spans="1:4" s="72" customFormat="1" ht="15">
      <c r="A36" s="71" t="s">
        <v>201</v>
      </c>
      <c r="B36" s="71" t="s">
        <v>212</v>
      </c>
      <c r="C36" s="9" t="s">
        <v>50</v>
      </c>
      <c r="D36" s="71"/>
    </row>
    <row r="37" spans="1:4" s="72" customFormat="1" ht="90">
      <c r="A37" s="46" t="s">
        <v>343</v>
      </c>
      <c r="B37" s="9" t="s">
        <v>235</v>
      </c>
      <c r="C37" s="9" t="s">
        <v>50</v>
      </c>
      <c r="D37" s="9" t="s">
        <v>208</v>
      </c>
    </row>
    <row r="38" spans="1:4" s="72" customFormat="1" ht="45">
      <c r="A38" s="46" t="s">
        <v>279</v>
      </c>
      <c r="B38" s="9" t="s">
        <v>278</v>
      </c>
      <c r="C38" s="9" t="s">
        <v>50</v>
      </c>
      <c r="D38" s="9" t="s">
        <v>208</v>
      </c>
    </row>
    <row r="39" spans="1:6" s="72" customFormat="1" ht="150">
      <c r="A39" s="46" t="s">
        <v>344</v>
      </c>
      <c r="B39" s="9" t="s">
        <v>241</v>
      </c>
      <c r="C39" s="9" t="s">
        <v>50</v>
      </c>
      <c r="D39" s="9" t="s">
        <v>208</v>
      </c>
      <c r="F39" s="91"/>
    </row>
    <row r="40" spans="1:4" s="30" customFormat="1" ht="30">
      <c r="A40" s="71" t="s">
        <v>345</v>
      </c>
      <c r="B40" s="71" t="s">
        <v>157</v>
      </c>
      <c r="C40" s="9" t="s">
        <v>85</v>
      </c>
      <c r="D40" s="71" t="s">
        <v>153</v>
      </c>
    </row>
    <row r="41" spans="1:4" s="30" customFormat="1" ht="60">
      <c r="A41" s="38" t="s">
        <v>332</v>
      </c>
      <c r="B41" s="71" t="s">
        <v>97</v>
      </c>
      <c r="C41" s="9" t="s">
        <v>85</v>
      </c>
      <c r="D41" s="38" t="s">
        <v>98</v>
      </c>
    </row>
    <row r="42" spans="1:4" s="30" customFormat="1" ht="30">
      <c r="A42" s="38" t="s">
        <v>66</v>
      </c>
      <c r="B42" s="71" t="s">
        <v>242</v>
      </c>
      <c r="C42" s="9" t="s">
        <v>50</v>
      </c>
      <c r="D42" s="93" t="s">
        <v>277</v>
      </c>
    </row>
    <row r="43" spans="1:4" ht="23.25" customHeight="1">
      <c r="A43" s="6"/>
      <c r="B43" s="45" t="s">
        <v>39</v>
      </c>
      <c r="C43" s="42" t="s">
        <v>50</v>
      </c>
      <c r="D43" s="6"/>
    </row>
    <row r="44" spans="2:3" ht="15" customHeight="1">
      <c r="B44" s="6"/>
      <c r="C44" s="6"/>
    </row>
    <row r="45" spans="1:2" ht="15">
      <c r="A45" s="120" t="s">
        <v>2</v>
      </c>
      <c r="B45" s="120"/>
    </row>
    <row r="46" spans="1:3" ht="15.75" thickBot="1">
      <c r="A46" s="35" t="s">
        <v>3</v>
      </c>
      <c r="B46" s="35" t="s">
        <v>4</v>
      </c>
      <c r="C46" s="36" t="s">
        <v>43</v>
      </c>
    </row>
    <row r="47" spans="1:3" s="72" customFormat="1" ht="15.75" thickTop="1">
      <c r="A47" s="101" t="s">
        <v>260</v>
      </c>
      <c r="B47" s="99"/>
      <c r="C47" s="102"/>
    </row>
    <row r="48" spans="1:3" ht="15">
      <c r="A48" s="56" t="s">
        <v>147</v>
      </c>
      <c r="B48" s="56" t="s">
        <v>104</v>
      </c>
      <c r="C48" s="81">
        <f>18000/2*8</f>
        <v>72000</v>
      </c>
    </row>
    <row r="49" spans="1:3" s="67" customFormat="1" ht="60">
      <c r="A49" s="73" t="s">
        <v>215</v>
      </c>
      <c r="B49" s="65" t="s">
        <v>77</v>
      </c>
      <c r="C49" s="81">
        <f>20000*8</f>
        <v>160000</v>
      </c>
    </row>
    <row r="50" spans="1:4" s="72" customFormat="1" ht="30">
      <c r="A50" s="86" t="s">
        <v>249</v>
      </c>
      <c r="B50" s="86" t="s">
        <v>248</v>
      </c>
      <c r="C50" s="81">
        <v>283000</v>
      </c>
      <c r="D50" s="72" t="s">
        <v>253</v>
      </c>
    </row>
    <row r="51" spans="1:3" s="72" customFormat="1" ht="15">
      <c r="A51" s="101" t="s">
        <v>262</v>
      </c>
      <c r="B51" s="99"/>
      <c r="C51" s="102"/>
    </row>
    <row r="52" spans="1:3" s="53" customFormat="1" ht="30">
      <c r="A52" s="52" t="s">
        <v>126</v>
      </c>
      <c r="B52" s="58" t="s">
        <v>155</v>
      </c>
      <c r="C52" s="77">
        <v>20000</v>
      </c>
    </row>
    <row r="53" spans="1:3" s="53" customFormat="1" ht="60">
      <c r="A53" s="64" t="s">
        <v>194</v>
      </c>
      <c r="B53" s="55" t="s">
        <v>148</v>
      </c>
      <c r="C53" s="77">
        <f>5000*8</f>
        <v>40000</v>
      </c>
    </row>
    <row r="54" spans="1:3" s="72" customFormat="1" ht="45">
      <c r="A54" s="96" t="s">
        <v>347</v>
      </c>
      <c r="B54" s="96" t="s">
        <v>348</v>
      </c>
      <c r="C54" s="77">
        <v>600000</v>
      </c>
    </row>
    <row r="55" spans="1:3" ht="30">
      <c r="A55" s="71" t="s">
        <v>213</v>
      </c>
      <c r="B55" s="71" t="s">
        <v>214</v>
      </c>
      <c r="C55" s="77">
        <f>(10000+3000)*8</f>
        <v>104000</v>
      </c>
    </row>
    <row r="56" spans="1:3" s="53" customFormat="1" ht="30">
      <c r="A56" s="52" t="s">
        <v>128</v>
      </c>
      <c r="B56" s="52" t="s">
        <v>127</v>
      </c>
      <c r="C56" s="77">
        <f>5000*4+10000</f>
        <v>30000</v>
      </c>
    </row>
    <row r="57" spans="1:3" ht="14.25" customHeight="1">
      <c r="A57" s="3" t="s">
        <v>67</v>
      </c>
      <c r="B57" s="71" t="s">
        <v>122</v>
      </c>
      <c r="C57" s="77">
        <f>10000*8</f>
        <v>80000</v>
      </c>
    </row>
    <row r="58" spans="1:3" s="72" customFormat="1" ht="29.25" customHeight="1">
      <c r="A58" s="93" t="s">
        <v>286</v>
      </c>
      <c r="B58" s="93"/>
      <c r="C58" s="82">
        <v>600000</v>
      </c>
    </row>
    <row r="59" spans="1:3" s="53" customFormat="1" ht="15.75" thickBot="1">
      <c r="A59" s="52" t="s">
        <v>129</v>
      </c>
      <c r="B59" s="52" t="s">
        <v>121</v>
      </c>
      <c r="C59" s="82">
        <v>30000</v>
      </c>
    </row>
    <row r="60" spans="1:3" ht="15.75" thickBot="1">
      <c r="A60" s="6"/>
      <c r="B60" s="32" t="s">
        <v>5</v>
      </c>
      <c r="C60" s="83">
        <f>SUM(C48:C59)</f>
        <v>2019000</v>
      </c>
    </row>
    <row r="62" ht="15">
      <c r="A62" s="2" t="s">
        <v>29</v>
      </c>
    </row>
    <row r="63" spans="1:9" ht="123" customHeight="1" thickBot="1">
      <c r="A63" s="36" t="s">
        <v>40</v>
      </c>
      <c r="B63" s="36" t="s">
        <v>41</v>
      </c>
      <c r="C63" s="35" t="s">
        <v>23</v>
      </c>
      <c r="D63" s="35" t="s">
        <v>30</v>
      </c>
      <c r="F63" s="137" t="s">
        <v>288</v>
      </c>
      <c r="G63" s="137"/>
      <c r="H63" s="137"/>
      <c r="I63" s="137"/>
    </row>
    <row r="64" spans="1:9" s="72" customFormat="1" ht="92.25" customHeight="1" thickTop="1">
      <c r="A64" s="101" t="s">
        <v>260</v>
      </c>
      <c r="B64" s="99"/>
      <c r="C64" s="102"/>
      <c r="D64" s="102"/>
      <c r="F64" s="137" t="s">
        <v>287</v>
      </c>
      <c r="G64" s="137"/>
      <c r="H64" s="137"/>
      <c r="I64" s="137"/>
    </row>
    <row r="65" spans="1:4" s="72" customFormat="1" ht="15">
      <c r="A65" s="87" t="s">
        <v>217</v>
      </c>
      <c r="B65" s="87" t="s">
        <v>246</v>
      </c>
      <c r="C65" s="92" t="s">
        <v>246</v>
      </c>
      <c r="D65" s="88" t="s">
        <v>216</v>
      </c>
    </row>
    <row r="66" spans="1:4" s="23" customFormat="1" ht="45">
      <c r="A66" s="87" t="s">
        <v>209</v>
      </c>
      <c r="B66" s="87" t="s">
        <v>280</v>
      </c>
      <c r="C66" s="111" t="s">
        <v>285</v>
      </c>
      <c r="D66" s="92" t="s">
        <v>281</v>
      </c>
    </row>
    <row r="67" spans="1:4" s="23" customFormat="1" ht="15">
      <c r="A67" s="87" t="s">
        <v>201</v>
      </c>
      <c r="B67" s="87" t="s">
        <v>269</v>
      </c>
      <c r="C67" s="110">
        <f>2000*8</f>
        <v>16000</v>
      </c>
      <c r="D67" s="92" t="s">
        <v>270</v>
      </c>
    </row>
    <row r="68" spans="1:4" s="23" customFormat="1" ht="15">
      <c r="A68" s="101" t="s">
        <v>262</v>
      </c>
      <c r="B68" s="99"/>
      <c r="C68" s="102"/>
      <c r="D68" s="102"/>
    </row>
    <row r="69" spans="1:4" s="72" customFormat="1" ht="30">
      <c r="A69" s="71" t="s">
        <v>81</v>
      </c>
      <c r="B69" s="71" t="s">
        <v>84</v>
      </c>
      <c r="C69" s="84">
        <v>500000</v>
      </c>
      <c r="D69" s="71" t="s">
        <v>220</v>
      </c>
    </row>
    <row r="70" spans="1:4" s="72" customFormat="1" ht="15">
      <c r="A70" s="71" t="s">
        <v>151</v>
      </c>
      <c r="B70" s="71" t="s">
        <v>247</v>
      </c>
      <c r="C70" s="84">
        <v>70000</v>
      </c>
      <c r="D70" s="71" t="s">
        <v>152</v>
      </c>
    </row>
    <row r="71" spans="1:4" s="72" customFormat="1" ht="60" customHeight="1">
      <c r="A71" s="93" t="s">
        <v>274</v>
      </c>
      <c r="B71" s="93" t="s">
        <v>275</v>
      </c>
      <c r="C71" s="71" t="s">
        <v>106</v>
      </c>
      <c r="D71" s="71" t="s">
        <v>109</v>
      </c>
    </row>
    <row r="72" spans="1:4" s="72" customFormat="1" ht="15">
      <c r="A72" s="93" t="s">
        <v>276</v>
      </c>
      <c r="B72" s="93" t="s">
        <v>110</v>
      </c>
      <c r="C72" s="93" t="s">
        <v>106</v>
      </c>
      <c r="D72" s="93" t="s">
        <v>109</v>
      </c>
    </row>
    <row r="73" spans="1:4" s="72" customFormat="1" ht="15">
      <c r="A73" s="71" t="s">
        <v>66</v>
      </c>
      <c r="B73" s="71" t="s">
        <v>239</v>
      </c>
      <c r="C73" s="71" t="s">
        <v>106</v>
      </c>
      <c r="D73" s="71" t="s">
        <v>240</v>
      </c>
    </row>
    <row r="74" spans="1:4" s="72" customFormat="1" ht="45">
      <c r="A74" s="93" t="s">
        <v>271</v>
      </c>
      <c r="B74" s="71" t="s">
        <v>113</v>
      </c>
      <c r="C74" s="71" t="s">
        <v>106</v>
      </c>
      <c r="D74" s="71" t="s">
        <v>114</v>
      </c>
    </row>
    <row r="75" spans="1:4" s="72" customFormat="1" ht="45">
      <c r="A75" s="71" t="s">
        <v>218</v>
      </c>
      <c r="B75" s="71" t="s">
        <v>219</v>
      </c>
      <c r="C75" s="93" t="s">
        <v>272</v>
      </c>
      <c r="D75" s="71" t="s">
        <v>115</v>
      </c>
    </row>
    <row r="76" spans="1:4" s="72" customFormat="1" ht="15">
      <c r="A76" s="101" t="s">
        <v>290</v>
      </c>
      <c r="B76" s="99"/>
      <c r="C76" s="99"/>
      <c r="D76" s="99"/>
    </row>
    <row r="77" spans="1:4" s="72" customFormat="1" ht="45">
      <c r="A77" s="9" t="s">
        <v>273</v>
      </c>
      <c r="B77" s="71" t="s">
        <v>107</v>
      </c>
      <c r="C77" s="93" t="s">
        <v>293</v>
      </c>
      <c r="D77" s="71" t="s">
        <v>108</v>
      </c>
    </row>
    <row r="79" spans="1:2" ht="15">
      <c r="A79" s="116" t="s">
        <v>24</v>
      </c>
      <c r="B79" s="117"/>
    </row>
    <row r="80" spans="1:3" ht="30.75" thickBot="1">
      <c r="A80" s="35" t="s">
        <v>6</v>
      </c>
      <c r="B80" s="35" t="s">
        <v>9</v>
      </c>
      <c r="C80" s="35" t="s">
        <v>10</v>
      </c>
    </row>
    <row r="81" spans="1:3" s="23" customFormat="1" ht="45.75" thickTop="1">
      <c r="A81" s="74" t="s">
        <v>150</v>
      </c>
      <c r="B81" s="9" t="s">
        <v>221</v>
      </c>
      <c r="C81" s="9" t="s">
        <v>222</v>
      </c>
    </row>
  </sheetData>
  <sheetProtection/>
  <mergeCells count="17">
    <mergeCell ref="B6:D6"/>
    <mergeCell ref="A45:B45"/>
    <mergeCell ref="A21:D21"/>
    <mergeCell ref="A22:D22"/>
    <mergeCell ref="A8:B8"/>
    <mergeCell ref="A9:D9"/>
    <mergeCell ref="A10:D10"/>
    <mergeCell ref="A11:B11"/>
    <mergeCell ref="C11:D11"/>
    <mergeCell ref="A12:B12"/>
    <mergeCell ref="C12:D12"/>
    <mergeCell ref="A15:C15"/>
    <mergeCell ref="A20:D20"/>
    <mergeCell ref="F22:I22"/>
    <mergeCell ref="F63:I63"/>
    <mergeCell ref="F64:I64"/>
    <mergeCell ref="A79:B79"/>
  </mergeCells>
  <printOptions/>
  <pageMargins left="0.7086614173228347" right="0.7086614173228347" top="0.7480314960629921" bottom="0.7480314960629921" header="0.31496062992125984" footer="0.31496062992125984"/>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Kaido</dc:creator>
  <cp:keywords/>
  <dc:description/>
  <cp:lastModifiedBy>kasutaja</cp:lastModifiedBy>
  <cp:lastPrinted>2015-06-12T14:48:07Z</cp:lastPrinted>
  <dcterms:created xsi:type="dcterms:W3CDTF">2014-10-08T12:26:15Z</dcterms:created>
  <dcterms:modified xsi:type="dcterms:W3CDTF">2016-11-10T08:59:40Z</dcterms:modified>
  <cp:category/>
  <cp:version/>
  <cp:contentType/>
  <cp:contentStatus/>
</cp:coreProperties>
</file>